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GPS\DOCUMENT\Document Technique\Guichet Unique\Kollo\Transmis\"/>
    </mc:Choice>
  </mc:AlternateContent>
  <xr:revisionPtr revIDLastSave="0" documentId="8_{D499FEF7-E333-4614-8B17-7B026096A51A}" xr6:coauthVersionLast="47" xr6:coauthVersionMax="47" xr10:uidLastSave="{00000000-0000-0000-0000-000000000000}"/>
  <bookViews>
    <workbookView xWindow="-108" yWindow="-108" windowWidth="23256" windowHeight="12456" activeTab="1" xr2:uid="{81C9535A-39DF-4679-87BA-968204551582}"/>
  </bookViews>
  <sheets>
    <sheet name="DQE" sheetId="1" r:id="rId1"/>
    <sheet name="BP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  <c r="F177" i="1"/>
  <c r="D176" i="1"/>
  <c r="F176" i="1" s="1"/>
  <c r="F175" i="1"/>
  <c r="D175" i="1"/>
  <c r="F172" i="1"/>
  <c r="F171" i="1"/>
  <c r="F170" i="1"/>
  <c r="F169" i="1"/>
  <c r="F168" i="1"/>
  <c r="F162" i="1"/>
  <c r="F161" i="1"/>
  <c r="F163" i="1" s="1"/>
  <c r="F158" i="1"/>
  <c r="F157" i="1"/>
  <c r="F156" i="1"/>
  <c r="F155" i="1"/>
  <c r="F154" i="1"/>
  <c r="F151" i="1"/>
  <c r="F150" i="1"/>
  <c r="F149" i="1"/>
  <c r="F148" i="1"/>
  <c r="F147" i="1"/>
  <c r="F146" i="1"/>
  <c r="F145" i="1"/>
  <c r="F140" i="1"/>
  <c r="F139" i="1"/>
  <c r="F138" i="1"/>
  <c r="F137" i="1"/>
  <c r="F136" i="1"/>
  <c r="F135" i="1"/>
  <c r="F134" i="1"/>
  <c r="F133" i="1"/>
  <c r="F132" i="1"/>
  <c r="F131" i="1"/>
  <c r="F130" i="1"/>
  <c r="F125" i="1"/>
  <c r="F124" i="1"/>
  <c r="F123" i="1"/>
  <c r="F122" i="1"/>
  <c r="F121" i="1"/>
  <c r="F120" i="1"/>
  <c r="F119" i="1"/>
  <c r="F118" i="1"/>
  <c r="F117" i="1"/>
  <c r="F114" i="1"/>
  <c r="F113" i="1"/>
  <c r="F112" i="1"/>
  <c r="F111" i="1"/>
  <c r="F110" i="1"/>
  <c r="F109" i="1"/>
  <c r="F108" i="1"/>
  <c r="F107" i="1"/>
  <c r="F104" i="1"/>
  <c r="F103" i="1"/>
  <c r="F102" i="1"/>
  <c r="F101" i="1"/>
  <c r="F100" i="1"/>
  <c r="F99" i="1"/>
  <c r="F96" i="1"/>
  <c r="F95" i="1"/>
  <c r="F94" i="1"/>
  <c r="F93" i="1"/>
  <c r="F92" i="1"/>
  <c r="F89" i="1"/>
  <c r="F88" i="1"/>
  <c r="F87" i="1"/>
  <c r="F86" i="1"/>
  <c r="F85" i="1"/>
  <c r="F84" i="1"/>
  <c r="F83" i="1"/>
  <c r="F82" i="1"/>
  <c r="F81" i="1"/>
  <c r="F78" i="1"/>
  <c r="F77" i="1"/>
  <c r="F76" i="1"/>
  <c r="F75" i="1"/>
  <c r="F74" i="1"/>
  <c r="F73" i="1"/>
  <c r="F70" i="1"/>
  <c r="F69" i="1"/>
  <c r="F68" i="1"/>
  <c r="F67" i="1"/>
  <c r="F66" i="1"/>
  <c r="F65" i="1"/>
  <c r="F62" i="1"/>
  <c r="F61" i="1"/>
  <c r="F60" i="1"/>
  <c r="F54" i="1"/>
  <c r="F53" i="1"/>
  <c r="D53" i="1"/>
  <c r="D52" i="1"/>
  <c r="F52" i="1" s="1"/>
  <c r="D51" i="1"/>
  <c r="F51" i="1" s="1"/>
  <c r="D50" i="1"/>
  <c r="F50" i="1" s="1"/>
  <c r="D49" i="1"/>
  <c r="F49" i="1" s="1"/>
  <c r="F46" i="1"/>
  <c r="D45" i="1"/>
  <c r="F45" i="1" s="1"/>
  <c r="D44" i="1"/>
  <c r="F44" i="1" s="1"/>
  <c r="F43" i="1"/>
  <c r="D42" i="1"/>
  <c r="F42" i="1" s="1"/>
  <c r="F41" i="1"/>
  <c r="D40" i="1"/>
  <c r="F40" i="1" s="1"/>
  <c r="D39" i="1"/>
  <c r="F39" i="1" s="1"/>
  <c r="D38" i="1"/>
  <c r="F38" i="1" s="1"/>
  <c r="D37" i="1"/>
  <c r="F37" i="1" s="1"/>
  <c r="D34" i="1"/>
  <c r="F34" i="1" s="1"/>
  <c r="D33" i="1"/>
  <c r="F33" i="1" s="1"/>
  <c r="D32" i="1"/>
  <c r="F32" i="1" s="1"/>
  <c r="F31" i="1"/>
  <c r="D31" i="1"/>
  <c r="D30" i="1"/>
  <c r="F30" i="1" s="1"/>
  <c r="D29" i="1"/>
  <c r="F29" i="1" s="1"/>
  <c r="D28" i="1"/>
  <c r="F28" i="1" s="1"/>
  <c r="F25" i="1"/>
  <c r="D25" i="1"/>
  <c r="D24" i="1"/>
  <c r="F24" i="1" s="1"/>
  <c r="F23" i="1"/>
  <c r="F26" i="1" s="1"/>
  <c r="D23" i="1"/>
  <c r="F20" i="1"/>
  <c r="F19" i="1"/>
  <c r="F18" i="1"/>
  <c r="F16" i="1"/>
  <c r="F178" i="1" l="1"/>
  <c r="F35" i="1"/>
  <c r="F173" i="1"/>
  <c r="F63" i="1"/>
  <c r="F97" i="1"/>
  <c r="F79" i="1"/>
  <c r="F90" i="1"/>
  <c r="F71" i="1"/>
  <c r="F115" i="1"/>
  <c r="F126" i="1"/>
  <c r="F105" i="1"/>
  <c r="F21" i="1"/>
  <c r="F141" i="1"/>
  <c r="F152" i="1"/>
  <c r="F47" i="1"/>
  <c r="F55" i="1"/>
  <c r="F159" i="1"/>
  <c r="F179" i="1" l="1"/>
  <c r="F56" i="1"/>
  <c r="F127" i="1"/>
  <c r="F164" i="1"/>
  <c r="F181" i="1" l="1"/>
</calcChain>
</file>

<file path=xl/sharedStrings.xml><?xml version="1.0" encoding="utf-8"?>
<sst xmlns="http://schemas.openxmlformats.org/spreadsheetml/2006/main" count="820" uniqueCount="300">
  <si>
    <t>CADRE DE DEVIS QUANTITATIF ET ESTIMATIF</t>
  </si>
  <si>
    <t>N°</t>
  </si>
  <si>
    <t>Désignation</t>
  </si>
  <si>
    <t>U</t>
  </si>
  <si>
    <t>Qté</t>
  </si>
  <si>
    <t>Prix Unitaire</t>
  </si>
  <si>
    <t>Prix Total</t>
  </si>
  <si>
    <t>A. GROS ŒUVRE</t>
  </si>
  <si>
    <t>A.0</t>
  </si>
  <si>
    <t>GENERALITES</t>
  </si>
  <si>
    <t>A.0.1</t>
  </si>
  <si>
    <t>ff</t>
  </si>
  <si>
    <t>A.0.2</t>
  </si>
  <si>
    <t>A.0.3</t>
  </si>
  <si>
    <t>Espace vert</t>
  </si>
  <si>
    <t>A.0.4</t>
  </si>
  <si>
    <t>Nettoyage et implantation y compris chaise et toutes sujétions</t>
  </si>
  <si>
    <t>Total 0.1 -0.4</t>
  </si>
  <si>
    <t>A.I</t>
  </si>
  <si>
    <t>TERRASSEMENT</t>
  </si>
  <si>
    <t>A. 1.1</t>
  </si>
  <si>
    <t>Fouilles en excavation, mise en dépôt et evacuation du plus de déblais à la décharge publique</t>
  </si>
  <si>
    <t>m3</t>
  </si>
  <si>
    <t>A. 1.2</t>
  </si>
  <si>
    <t>Remblais des fondations avec reprise des déblais</t>
  </si>
  <si>
    <t>A. 1.4</t>
  </si>
  <si>
    <t>Remblais tout venant arrosée et compacté</t>
  </si>
  <si>
    <t>Total A.1.1 - A.1.4</t>
  </si>
  <si>
    <t>A.II</t>
  </si>
  <si>
    <t>FONDATIONS-SOUBASSEMENT</t>
  </si>
  <si>
    <t>A.2.1</t>
  </si>
  <si>
    <t>Gros Béton Q250 sous semelles isolées</t>
  </si>
  <si>
    <t>A.2.2</t>
  </si>
  <si>
    <t>Béton armé Q350 pour semelles isolées</t>
  </si>
  <si>
    <t>A.2.3</t>
  </si>
  <si>
    <t>Béton armé Q350 pour semelles filante</t>
  </si>
  <si>
    <t>A.2.4</t>
  </si>
  <si>
    <t>Béton armé Q350 pour chainage bas</t>
  </si>
  <si>
    <t>m4</t>
  </si>
  <si>
    <t>A.2.5</t>
  </si>
  <si>
    <t>Béton armé Q350 pour poteaux en infrastructure</t>
  </si>
  <si>
    <t>A.2.6</t>
  </si>
  <si>
    <t>Béton Q300 armé pour forme d'aire+film polyane de 200 µm</t>
  </si>
  <si>
    <t>A.2.7</t>
  </si>
  <si>
    <t>Maçonnerie en agglos pleine de 20x20x40</t>
  </si>
  <si>
    <t>m2</t>
  </si>
  <si>
    <t>Total A.2.1 - A.2.8</t>
  </si>
  <si>
    <t>A.III</t>
  </si>
  <si>
    <t>MACONNERIE &amp; BETON ARME EN ELEVATION</t>
  </si>
  <si>
    <t>A.3.1</t>
  </si>
  <si>
    <t>Maçonnerie en agglos creux de 15x20x40</t>
  </si>
  <si>
    <t>A.3.2</t>
  </si>
  <si>
    <t>Maçonnerie en agglos creux de 15x20x40 pour accrotère terrasse</t>
  </si>
  <si>
    <t>A.3.3</t>
  </si>
  <si>
    <t>Béton armé Q350 pour poteaux en élévation</t>
  </si>
  <si>
    <t>A.3.4</t>
  </si>
  <si>
    <t>Béton armé Q350 pour chaînage linteau</t>
  </si>
  <si>
    <t>A.3.5</t>
  </si>
  <si>
    <t>Béton armé Q350 pour marches et rampe</t>
  </si>
  <si>
    <t>A.3.6</t>
  </si>
  <si>
    <t>Béton armé Q350 pour chaînage haut et poutres</t>
  </si>
  <si>
    <t>A.3.7</t>
  </si>
  <si>
    <t>Béton armé Q 350 pour appuis des fenêtres y compris appuis de guichet et toutes sujétions</t>
  </si>
  <si>
    <t>A.3.8</t>
  </si>
  <si>
    <t>Béton armé Q 350 pour couronnement de la dalle terrasse y compris bequer et toutes sujéstions</t>
  </si>
  <si>
    <t>A.3.9</t>
  </si>
  <si>
    <t>Béton armé Q350 pour cheneau et gargouilles</t>
  </si>
  <si>
    <t>A.3.10</t>
  </si>
  <si>
    <t>m²</t>
  </si>
  <si>
    <t>Total A.3.1 - A.3.9</t>
  </si>
  <si>
    <t>A.IV</t>
  </si>
  <si>
    <t>ENDUIT - REVETEMENT-TOITURE</t>
  </si>
  <si>
    <t>A.4.1</t>
  </si>
  <si>
    <t>Enduit ciment sur murs extérieurs</t>
  </si>
  <si>
    <t>A.4.2</t>
  </si>
  <si>
    <t>Enduit ciment sur murs intérieurs</t>
  </si>
  <si>
    <t>A.4.3</t>
  </si>
  <si>
    <t>Enduit ciment sous face terrasse et poutre</t>
  </si>
  <si>
    <t>A.4.4</t>
  </si>
  <si>
    <t>Forme de pente en chape sikalite</t>
  </si>
  <si>
    <t>A.4.5</t>
  </si>
  <si>
    <t>Etanchéite en pax Alu y compris relevé et toutes sujétions</t>
  </si>
  <si>
    <t>A.4.6</t>
  </si>
  <si>
    <t>F/P de toiture en bac Alu-Zinc 5/10eme y compris pannes et poutres IPN et toutes sujétions</t>
  </si>
  <si>
    <t>MONTANT TOTAL GROS ŒUVRE</t>
  </si>
  <si>
    <t>B. COURANT FORT/COURANT FAIBLE/SECURITE INCENDIE</t>
  </si>
  <si>
    <t>B.I</t>
  </si>
  <si>
    <t xml:space="preserve">Alimentation </t>
  </si>
  <si>
    <t>B.1.1</t>
  </si>
  <si>
    <t>Cable d alimention (Racordement NIGELEC) 4x16 mm² rigide de type turque ou tout autre marque similaire</t>
  </si>
  <si>
    <t>m</t>
  </si>
  <si>
    <t>B.1.2</t>
  </si>
  <si>
    <t xml:space="preserve">Coffret de distribution </t>
  </si>
  <si>
    <t>B.1.3</t>
  </si>
  <si>
    <t>Mise à terre du bâtiment avec ceinturage de cuivre 29mm2 y compris piquet de terre et barrette de coupure</t>
  </si>
  <si>
    <t>ENS</t>
  </si>
  <si>
    <t>Totale Sous</t>
  </si>
  <si>
    <t>B.II</t>
  </si>
  <si>
    <t>Protection</t>
  </si>
  <si>
    <t>B.2.1</t>
  </si>
  <si>
    <t>Fourniture Et Pose Disjoancteur 10A</t>
  </si>
  <si>
    <t>B.2.2</t>
  </si>
  <si>
    <t>Fourniture Et Pose Disjoncteur 16A</t>
  </si>
  <si>
    <t>B.2.3</t>
  </si>
  <si>
    <t>Fourniture Et Pose Disjoncteur  20A</t>
  </si>
  <si>
    <t>B.2.4</t>
  </si>
  <si>
    <t>Fourniture Et Pose Disjoncteur 32A</t>
  </si>
  <si>
    <t>B.2.5</t>
  </si>
  <si>
    <t xml:space="preserve">Fourniture Et Pose Les Disjoncteurs Des Departs </t>
  </si>
  <si>
    <t>B.2.6</t>
  </si>
  <si>
    <t>Fourniteur Et Pose  du Disjoncteur De Tete</t>
  </si>
  <si>
    <t>B.III</t>
  </si>
  <si>
    <t>Eclairage</t>
  </si>
  <si>
    <t>B.3.1</t>
  </si>
  <si>
    <t>Fuorniture Et Pose Filerie Et Gaine</t>
  </si>
  <si>
    <t>B.3.2</t>
  </si>
  <si>
    <t>Interrupteur Simple</t>
  </si>
  <si>
    <t>B.3.3</t>
  </si>
  <si>
    <t>Interrupteur Va Et Vient</t>
  </si>
  <si>
    <t>B.3.4</t>
  </si>
  <si>
    <t>Spot 20watt</t>
  </si>
  <si>
    <t>B.3.6</t>
  </si>
  <si>
    <t>Spot simple pour toilettes 20w</t>
  </si>
  <si>
    <t>B.3.7</t>
  </si>
  <si>
    <t>Reglette étanche</t>
  </si>
  <si>
    <t>B.IV</t>
  </si>
  <si>
    <t>Prise De Courant</t>
  </si>
  <si>
    <t>B.4.1</t>
  </si>
  <si>
    <t>Fourniture Et Pose Fillerie Et Gaine ELEC y accessoires de montage et toutes sujestion</t>
  </si>
  <si>
    <t>Filerie de distribution téléphone y compris accessoires de montage et toutes sujestion</t>
  </si>
  <si>
    <t>Filerie de distribution informatique y compris accessoires de montage et toutes sujestion</t>
  </si>
  <si>
    <t>Colonne De Prise</t>
  </si>
  <si>
    <t>F&amp;P Répartiteur de distribution réseau téléphone</t>
  </si>
  <si>
    <t>F&amp;P Répartiteur de distribution réseau informatique</t>
  </si>
  <si>
    <t>F&amp;P Prises Informatiques double RJ45</t>
  </si>
  <si>
    <t>F&amp;P Prises Téléphone</t>
  </si>
  <si>
    <t>B.V</t>
  </si>
  <si>
    <t xml:space="preserve">Climatisation/Ventilation </t>
  </si>
  <si>
    <t>B.5.1</t>
  </si>
  <si>
    <t>Fourniture Et Pose Fillerie Et Gaine y compris accessoires de montage et toutes sujestion</t>
  </si>
  <si>
    <t>B.5.2</t>
  </si>
  <si>
    <t>Fourniture Et Pose splite 2,5 CV</t>
  </si>
  <si>
    <t>B.5.3</t>
  </si>
  <si>
    <t>Fourniture Et Pose splite 1,5 CV</t>
  </si>
  <si>
    <t>B.5.4</t>
  </si>
  <si>
    <t>Fourniture Et Pose prise et dismatic prémier choix</t>
  </si>
  <si>
    <t>B.5.5</t>
  </si>
  <si>
    <t>F/P des brasseurs d'air y compris rheostat et toutes sujetions</t>
  </si>
  <si>
    <t>B.VI</t>
  </si>
  <si>
    <t>Securité Incendie</t>
  </si>
  <si>
    <t>B.6.1</t>
  </si>
  <si>
    <t>B.6.3</t>
  </si>
  <si>
    <t>F/P detecteur optique de fumée pontuel</t>
  </si>
  <si>
    <t>B.6.5</t>
  </si>
  <si>
    <t>F/P Indicateur d'action</t>
  </si>
  <si>
    <t>B.6.6</t>
  </si>
  <si>
    <t>F/P extincteur à poudre ABC De 6 Kg</t>
  </si>
  <si>
    <t>B.6.7</t>
  </si>
  <si>
    <t>F/P signalitique pour extincteur</t>
  </si>
  <si>
    <t>B.6.8</t>
  </si>
  <si>
    <t>F/P Bloc Automane De Securite</t>
  </si>
  <si>
    <t>B.VII</t>
  </si>
  <si>
    <t>Video surveillance</t>
  </si>
  <si>
    <t>B.7.1</t>
  </si>
  <si>
    <t>B.7.2</t>
  </si>
  <si>
    <t>F/P CAMERA MINI DOME IP 4MP IR 30M FOCAL FIXE 2,8MM</t>
  </si>
  <si>
    <t>B.7.3</t>
  </si>
  <si>
    <t>F/P CAMERA BULLET IP 4MP IR 50M FOCAL 3,6MM</t>
  </si>
  <si>
    <t>B.7.4</t>
  </si>
  <si>
    <t>B.7.5</t>
  </si>
  <si>
    <t>F/P DISQUE DUR DE 4 TB PULPE</t>
  </si>
  <si>
    <t>B.7.6</t>
  </si>
  <si>
    <t>B.7.7</t>
  </si>
  <si>
    <t>B.7.8</t>
  </si>
  <si>
    <t>B.VIII</t>
  </si>
  <si>
    <t>Systeme de contrôle  d'acces</t>
  </si>
  <si>
    <t>B.8.1</t>
  </si>
  <si>
    <t>B.8.2</t>
  </si>
  <si>
    <t xml:space="preserve">SERVEUR DE CONTRÔLE D'ACCES </t>
  </si>
  <si>
    <t>B.8.3</t>
  </si>
  <si>
    <t xml:space="preserve">LOGICIEL DE GESTION </t>
  </si>
  <si>
    <t>B.8.4</t>
  </si>
  <si>
    <t>CONTROLEUR DE PORTE UTL</t>
  </si>
  <si>
    <t>B.8.5</t>
  </si>
  <si>
    <t xml:space="preserve">LECTEUR DE BADGE MIFARE </t>
  </si>
  <si>
    <t>B.8.6</t>
  </si>
  <si>
    <t xml:space="preserve">BADGE MIFARE </t>
  </si>
  <si>
    <t>B.8.7</t>
  </si>
  <si>
    <t>DEVERROUILLAGE DE PORTE MANUEL VERT</t>
  </si>
  <si>
    <t>B.8.8</t>
  </si>
  <si>
    <t>VENTOUSE ELECTROMAGNETIQUE</t>
  </si>
  <si>
    <t>B.8.9</t>
  </si>
  <si>
    <t xml:space="preserve">ACCESSOIRES Z ET L POUR VENTOUSE </t>
  </si>
  <si>
    <t>Montant Total Electricité</t>
  </si>
  <si>
    <t>C. PLOMBERIE-ASSAINISSEMENT</t>
  </si>
  <si>
    <t>C.1</t>
  </si>
  <si>
    <t>Branchement au réseau NDE</t>
  </si>
  <si>
    <t>FF</t>
  </si>
  <si>
    <t>C.2</t>
  </si>
  <si>
    <t>Tuyauterie distribution d'eaux potable et d'évacuation eaux usées et vannes y compris beton de protection des conduites, colone de descente d'eau pluvial pour le plancher terrasse et toutes sujétion</t>
  </si>
  <si>
    <t>C.3</t>
  </si>
  <si>
    <t>Lavabo</t>
  </si>
  <si>
    <t>u</t>
  </si>
  <si>
    <t>C.4</t>
  </si>
  <si>
    <t>WC à l'Anglaise</t>
  </si>
  <si>
    <t>C.5</t>
  </si>
  <si>
    <t>Porte savon</t>
  </si>
  <si>
    <t>C.6</t>
  </si>
  <si>
    <t>Porte papier hygiénique</t>
  </si>
  <si>
    <t>C.7</t>
  </si>
  <si>
    <t>Siphon au sol</t>
  </si>
  <si>
    <t>C.8</t>
  </si>
  <si>
    <t>Miroir lavabo</t>
  </si>
  <si>
    <t>C.9</t>
  </si>
  <si>
    <t>Regards de visite</t>
  </si>
  <si>
    <t>C.10</t>
  </si>
  <si>
    <t>Puisard de diamétre 2 m et une profondeur minimale de 4 m et y compris toute sujettion</t>
  </si>
  <si>
    <t>C.11</t>
  </si>
  <si>
    <t>Fosse septique 30 usagers</t>
  </si>
  <si>
    <t>MONTANT Total Plomberie</t>
  </si>
  <si>
    <t>D. MENUISERIE</t>
  </si>
  <si>
    <t>D.I</t>
  </si>
  <si>
    <t>MENUISERIE METALLIQUE &amp; ALU</t>
  </si>
  <si>
    <t>D.1.1</t>
  </si>
  <si>
    <t>Grille anti effraction en fer forgé de 0,60x0,60</t>
  </si>
  <si>
    <t>D.1.2</t>
  </si>
  <si>
    <t>Grille anti effraction en fer forgé de 1,20x1,40</t>
  </si>
  <si>
    <t>D.1.3</t>
  </si>
  <si>
    <t>Grille anti effraction en fer forgé de 0,60x1,20 pour guichet</t>
  </si>
  <si>
    <t>D.1.4</t>
  </si>
  <si>
    <t>Grille anti effraction en fer forgé de 1x1,80</t>
  </si>
  <si>
    <t>D.1.5</t>
  </si>
  <si>
    <t>Grille anti effraction en fer forgé de 1,60x2,20</t>
  </si>
  <si>
    <t>D.1.6</t>
  </si>
  <si>
    <t>Porte en fer double parois 0,80 x 2,20 y compris toutes sujétions 10/10 feuille métalique</t>
  </si>
  <si>
    <t>D.1.7</t>
  </si>
  <si>
    <t>Garde corps métalique pour marche et rampe</t>
  </si>
  <si>
    <t>ml</t>
  </si>
  <si>
    <t>Total A.5.1 - A.5.6</t>
  </si>
  <si>
    <t>D.II</t>
  </si>
  <si>
    <t>MENUISERIES ALUMINIUM  IMPORTE</t>
  </si>
  <si>
    <t>D.2.1</t>
  </si>
  <si>
    <t>Fenêtre alu vitré de 0,60x0,60 y compris toutes sujetions</t>
  </si>
  <si>
    <t>D.2.2</t>
  </si>
  <si>
    <t xml:space="preserve">Fenêtre alu vitré de  1,20x1,40 y compris toutes sujetions </t>
  </si>
  <si>
    <t>D.2.3</t>
  </si>
  <si>
    <t xml:space="preserve">Fenêtre alu vitré de  0,60x1,20 pour guichet y compris toutes sujetions </t>
  </si>
  <si>
    <t>D.2.4</t>
  </si>
  <si>
    <t xml:space="preserve">Fenêtre alu vitré de  1x1,80 y compris toutes sujetions </t>
  </si>
  <si>
    <t>D.2.5</t>
  </si>
  <si>
    <t>Porte en alu vitré de 1,6 x 2,20 y compris toutes sujetions</t>
  </si>
  <si>
    <t>Total A.5.7 - A.5.13</t>
  </si>
  <si>
    <t>D.IV</t>
  </si>
  <si>
    <t>MENUISERIES BOIS IMPORTE</t>
  </si>
  <si>
    <t>D.4.1</t>
  </si>
  <si>
    <t xml:space="preserve">Porte en bois premiere choix de qualité ébénisterie tel que FRAKE, IROKO, ANIEGRE 0,70x2,20  </t>
  </si>
  <si>
    <t>D.4.2</t>
  </si>
  <si>
    <t xml:space="preserve">Porte en bois de premiere choix de qualité ébénisterie tel que FRAKE, IROKO, ANIEGRE 0,80x2,20  </t>
  </si>
  <si>
    <t>Total B.4,1 - B,4,5</t>
  </si>
  <si>
    <t xml:space="preserve">    </t>
  </si>
  <si>
    <t>MONTANT TOTAL MENUISERIE</t>
  </si>
  <si>
    <t>E. REVETEMENT</t>
  </si>
  <si>
    <t>E.I</t>
  </si>
  <si>
    <t>ENDUIT - REVETEMENT</t>
  </si>
  <si>
    <t>E.1.1</t>
  </si>
  <si>
    <t>Faux plafond en staff</t>
  </si>
  <si>
    <t>E.1.2</t>
  </si>
  <si>
    <t>Carreaux GC mat au sol 60x60 cm</t>
  </si>
  <si>
    <t>E.1.3</t>
  </si>
  <si>
    <t>Carreaux antidérapant sol toilette</t>
  </si>
  <si>
    <t>E.1.4</t>
  </si>
  <si>
    <t>Plinthe murale</t>
  </si>
  <si>
    <t>E.1.5</t>
  </si>
  <si>
    <t>Faïence murale dans les toilettes (Hauteur sous plafond)</t>
  </si>
  <si>
    <t>Total A.4.1 - A.4.8</t>
  </si>
  <si>
    <t>E.II</t>
  </si>
  <si>
    <t>PEINTURE</t>
  </si>
  <si>
    <t>E.2.1</t>
  </si>
  <si>
    <t>Tyroliene sur murs extérieurs</t>
  </si>
  <si>
    <t>E.2.2</t>
  </si>
  <si>
    <t>Peinture à fom sur murs intérieurs (lavable brillant) y compris Enduit peintre et tout sujétions</t>
  </si>
  <si>
    <t>E.2.3</t>
  </si>
  <si>
    <t>Peinture à huile sur menuiseries grilles</t>
  </si>
  <si>
    <t>Total A.7.1 - A.7.5</t>
  </si>
  <si>
    <t>MONTANT TOTAL REVETEMENT</t>
  </si>
  <si>
    <t>TOTAL GENERAL</t>
  </si>
  <si>
    <t>Demolition des ouvrages existants y compris toutes sujétions de bonne execution</t>
  </si>
  <si>
    <t>Plancher à corps creux 16 + 4 y compris nervures et dalle de compression</t>
  </si>
  <si>
    <t>F/P PANNEAU DE BRASSAGE</t>
  </si>
  <si>
    <t>F/P SWITCH ALL GIGA</t>
  </si>
  <si>
    <t>F/P ECRAN DE SURVEILLANCE 55 POUCE</t>
  </si>
  <si>
    <t>F/P ENREGISTREUR NUMERIQUE NVR</t>
  </si>
  <si>
    <t>Projet de un batiment à usage de bureau pour abritter le guichet unique de Kollo, région de Tillabery</t>
  </si>
  <si>
    <t>Etudes techniques (sondages, plans d'exécution tous essais in situ etc....)</t>
  </si>
  <si>
    <t>Installation de chantier amenée et repli de tous les materiels necessaires à la bonne exécution</t>
  </si>
  <si>
    <t>A.0.5</t>
  </si>
  <si>
    <t>Ens</t>
  </si>
  <si>
    <t>Pris unitaire en lettre</t>
  </si>
  <si>
    <t>Pris unitaire en chiffre</t>
  </si>
  <si>
    <t>BORDEREAU DE PRIX UNITAIRES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</si>
</sst>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_-;\-* #,##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b/>
      <sz val="16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/>
    </xf>
    <xf numFmtId="165" fontId="3" fillId="4" borderId="1" xfId="2" applyNumberFormat="1" applyFont="1" applyFill="1" applyBorder="1"/>
    <xf numFmtId="165" fontId="3" fillId="4" borderId="1" xfId="2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/>
    </xf>
    <xf numFmtId="3" fontId="7" fillId="0" borderId="1" xfId="3" applyNumberFormat="1" applyFont="1" applyBorder="1" applyAlignment="1">
      <alignment horizontal="center" vertical="center" wrapText="1"/>
    </xf>
    <xf numFmtId="165" fontId="3" fillId="0" borderId="1" xfId="2" applyNumberFormat="1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wrapText="1"/>
    </xf>
    <xf numFmtId="2" fontId="3" fillId="5" borderId="1" xfId="0" applyNumberFormat="1" applyFont="1" applyFill="1" applyBorder="1" applyAlignment="1">
      <alignment horizontal="center" vertical="center"/>
    </xf>
    <xf numFmtId="165" fontId="3" fillId="5" borderId="1" xfId="2" applyNumberFormat="1" applyFont="1" applyFill="1" applyBorder="1"/>
    <xf numFmtId="165" fontId="3" fillId="5" borderId="1" xfId="2" applyNumberFormat="1" applyFont="1" applyFill="1" applyBorder="1" applyAlignment="1">
      <alignment vertical="center"/>
    </xf>
    <xf numFmtId="165" fontId="3" fillId="0" borderId="1" xfId="2" applyNumberFormat="1" applyFont="1" applyFill="1" applyBorder="1" applyAlignment="1">
      <alignment vertical="center"/>
    </xf>
    <xf numFmtId="0" fontId="8" fillId="6" borderId="2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165" fontId="3" fillId="6" borderId="1" xfId="2" applyNumberFormat="1" applyFont="1" applyFill="1" applyBorder="1"/>
    <xf numFmtId="165" fontId="3" fillId="6" borderId="1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6" fontId="3" fillId="4" borderId="1" xfId="1" applyNumberFormat="1" applyFont="1" applyFill="1" applyBorder="1"/>
    <xf numFmtId="2" fontId="3" fillId="0" borderId="1" xfId="0" applyNumberFormat="1" applyFont="1" applyBorder="1"/>
    <xf numFmtId="166" fontId="3" fillId="0" borderId="1" xfId="1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vertical="center"/>
    </xf>
    <xf numFmtId="2" fontId="3" fillId="5" borderId="1" xfId="0" applyNumberFormat="1" applyFont="1" applyFill="1" applyBorder="1"/>
    <xf numFmtId="166" fontId="3" fillId="5" borderId="1" xfId="1" applyNumberFormat="1" applyFont="1" applyFill="1" applyBorder="1"/>
    <xf numFmtId="2" fontId="3" fillId="4" borderId="1" xfId="0" applyNumberFormat="1" applyFont="1" applyFill="1" applyBorder="1"/>
    <xf numFmtId="166" fontId="3" fillId="0" borderId="1" xfId="1" applyNumberFormat="1" applyFont="1" applyBorder="1" applyAlignment="1">
      <alignment horizontal="center"/>
    </xf>
    <xf numFmtId="0" fontId="3" fillId="7" borderId="1" xfId="0" applyFont="1" applyFill="1" applyBorder="1" applyAlignment="1">
      <alignment wrapText="1"/>
    </xf>
    <xf numFmtId="2" fontId="3" fillId="7" borderId="1" xfId="0" applyNumberFormat="1" applyFont="1" applyFill="1" applyBorder="1"/>
    <xf numFmtId="166" fontId="9" fillId="0" borderId="1" xfId="0" applyNumberFormat="1" applyFont="1" applyBorder="1" applyAlignment="1">
      <alignment horizontal="center"/>
    </xf>
    <xf numFmtId="166" fontId="9" fillId="0" borderId="5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3" fillId="5" borderId="1" xfId="0" applyFont="1" applyFill="1" applyBorder="1"/>
    <xf numFmtId="0" fontId="3" fillId="6" borderId="2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3" fontId="7" fillId="0" borderId="1" xfId="4" applyNumberFormat="1" applyFont="1" applyBorder="1" applyAlignment="1">
      <alignment horizontal="right" vertical="center" wrapText="1"/>
    </xf>
    <xf numFmtId="2" fontId="3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vertical="center"/>
    </xf>
    <xf numFmtId="165" fontId="3" fillId="0" borderId="1" xfId="2" applyNumberFormat="1" applyFont="1" applyBorder="1"/>
    <xf numFmtId="0" fontId="3" fillId="7" borderId="1" xfId="0" quotePrefix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wrapText="1"/>
    </xf>
    <xf numFmtId="0" fontId="9" fillId="7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top" wrapText="1"/>
    </xf>
    <xf numFmtId="0" fontId="3" fillId="0" borderId="1" xfId="0" applyFont="1" applyBorder="1"/>
    <xf numFmtId="0" fontId="3" fillId="6" borderId="1" xfId="0" applyFont="1" applyFill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8" borderId="0" xfId="0" applyFont="1" applyFill="1" applyAlignment="1">
      <alignment horizontal="center"/>
    </xf>
    <xf numFmtId="165" fontId="12" fillId="8" borderId="0" xfId="2" applyNumberFormat="1" applyFont="1" applyFill="1" applyAlignment="1">
      <alignment vertical="center"/>
    </xf>
  </cellXfs>
  <cellStyles count="5">
    <cellStyle name="Milliers" xfId="1" builtinId="3"/>
    <cellStyle name="Milliers 2 5" xfId="2" xr:uid="{B437CFEA-9036-47CC-A33B-992F4B3E6B84}"/>
    <cellStyle name="Normal" xfId="0" builtinId="0"/>
    <cellStyle name="Normal 2 2" xfId="3" xr:uid="{13A1A63E-5E37-441D-BFF0-43EF315E578E}"/>
    <cellStyle name="Normal 4" xfId="4" xr:uid="{17CF2D6E-CC9F-4E64-B54E-298848EF1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254530</xdr:colOff>
      <xdr:row>0</xdr:row>
      <xdr:rowOff>6351</xdr:rowOff>
    </xdr:from>
    <xdr:to>
      <xdr:col>5</xdr:col>
      <xdr:colOff>853803</xdr:colOff>
      <xdr:row>7</xdr:row>
      <xdr:rowOff>16510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0181BBA-9676-4800-8241-726765CD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3510" y="6351"/>
          <a:ext cx="599273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254530</xdr:colOff>
      <xdr:row>0</xdr:row>
      <xdr:rowOff>6351</xdr:rowOff>
    </xdr:from>
    <xdr:to>
      <xdr:col>4</xdr:col>
      <xdr:colOff>853803</xdr:colOff>
      <xdr:row>7</xdr:row>
      <xdr:rowOff>16510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0F4D56-7C68-46F8-8C9B-68D6ACBC1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3510" y="6351"/>
          <a:ext cx="599273" cy="1290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5991-2E5F-453D-9431-91268E992F33}">
  <dimension ref="A1:F181"/>
  <sheetViews>
    <sheetView topLeftCell="A161" workbookViewId="0">
      <selection sqref="A1:F181"/>
    </sheetView>
  </sheetViews>
  <sheetFormatPr baseColWidth="10" defaultRowHeight="14.4" x14ac:dyDescent="0.3"/>
  <cols>
    <col min="1" max="1" width="5.44140625" bestFit="1" customWidth="1"/>
    <col min="2" max="2" width="56.109375" customWidth="1"/>
    <col min="3" max="3" width="7" customWidth="1"/>
    <col min="4" max="4" width="22.6640625" customWidth="1"/>
    <col min="5" max="5" width="12" bestFit="1" customWidth="1"/>
    <col min="6" max="6" width="18.33203125" customWidth="1"/>
  </cols>
  <sheetData>
    <row r="1" spans="1:6" x14ac:dyDescent="0.3">
      <c r="A1" s="1" t="s">
        <v>292</v>
      </c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F6" s="2"/>
    </row>
    <row r="7" spans="1:6" x14ac:dyDescent="0.3">
      <c r="F7" s="2"/>
    </row>
    <row r="8" spans="1:6" x14ac:dyDescent="0.3">
      <c r="F8" s="2"/>
    </row>
    <row r="10" spans="1:6" ht="15.6" x14ac:dyDescent="0.3">
      <c r="A10" s="3" t="s">
        <v>292</v>
      </c>
      <c r="B10" s="3"/>
      <c r="C10" s="3"/>
      <c r="D10" s="3"/>
      <c r="E10" s="3"/>
      <c r="F10" s="3"/>
    </row>
    <row r="11" spans="1:6" ht="15.6" x14ac:dyDescent="0.3">
      <c r="A11" s="4"/>
      <c r="B11" s="4"/>
      <c r="C11" s="4"/>
      <c r="D11" s="4"/>
      <c r="E11" s="4"/>
      <c r="F11" s="4"/>
    </row>
    <row r="12" spans="1:6" ht="15.6" x14ac:dyDescent="0.3">
      <c r="A12" s="5" t="s">
        <v>0</v>
      </c>
      <c r="B12" s="5"/>
      <c r="C12" s="5"/>
      <c r="D12" s="5"/>
      <c r="E12" s="5"/>
      <c r="F12" s="5"/>
    </row>
    <row r="13" spans="1:6" ht="15.6" x14ac:dyDescent="0.3">
      <c r="A13" s="6" t="s">
        <v>1</v>
      </c>
      <c r="B13" s="7" t="s">
        <v>2</v>
      </c>
      <c r="C13" s="6" t="s">
        <v>3</v>
      </c>
      <c r="D13" s="8" t="s">
        <v>4</v>
      </c>
      <c r="E13" s="9" t="s">
        <v>5</v>
      </c>
      <c r="F13" s="10" t="s">
        <v>6</v>
      </c>
    </row>
    <row r="14" spans="1:6" ht="15.6" x14ac:dyDescent="0.3">
      <c r="A14" s="11" t="s">
        <v>7</v>
      </c>
      <c r="B14" s="12"/>
      <c r="C14" s="12"/>
      <c r="D14" s="12"/>
      <c r="E14" s="12"/>
      <c r="F14" s="13"/>
    </row>
    <row r="15" spans="1:6" ht="15.6" x14ac:dyDescent="0.3">
      <c r="A15" s="14" t="s">
        <v>8</v>
      </c>
      <c r="B15" s="15" t="s">
        <v>9</v>
      </c>
      <c r="C15" s="14"/>
      <c r="D15" s="16"/>
      <c r="E15" s="17"/>
      <c r="F15" s="18"/>
    </row>
    <row r="16" spans="1:6" ht="31.2" x14ac:dyDescent="0.3">
      <c r="A16" s="19" t="s">
        <v>10</v>
      </c>
      <c r="B16" s="20" t="s">
        <v>294</v>
      </c>
      <c r="C16" s="19" t="s">
        <v>11</v>
      </c>
      <c r="D16" s="21">
        <v>1</v>
      </c>
      <c r="E16" s="22"/>
      <c r="F16" s="23">
        <f t="shared" ref="F16:F20" si="0">+E16*D16</f>
        <v>0</v>
      </c>
    </row>
    <row r="17" spans="1:6" ht="31.2" x14ac:dyDescent="0.3">
      <c r="A17" s="19" t="s">
        <v>12</v>
      </c>
      <c r="B17" s="20" t="s">
        <v>293</v>
      </c>
      <c r="C17" s="19" t="s">
        <v>296</v>
      </c>
      <c r="D17" s="21">
        <v>1</v>
      </c>
      <c r="E17" s="22"/>
      <c r="F17" s="23">
        <f t="shared" si="0"/>
        <v>0</v>
      </c>
    </row>
    <row r="18" spans="1:6" ht="31.2" x14ac:dyDescent="0.3">
      <c r="A18" s="19" t="s">
        <v>13</v>
      </c>
      <c r="B18" s="20" t="s">
        <v>286</v>
      </c>
      <c r="C18" s="19" t="s">
        <v>45</v>
      </c>
      <c r="D18" s="21">
        <v>450</v>
      </c>
      <c r="E18" s="22"/>
      <c r="F18" s="23">
        <f t="shared" si="0"/>
        <v>0</v>
      </c>
    </row>
    <row r="19" spans="1:6" ht="15.6" x14ac:dyDescent="0.3">
      <c r="A19" s="19" t="s">
        <v>15</v>
      </c>
      <c r="B19" s="20" t="s">
        <v>14</v>
      </c>
      <c r="C19" s="19" t="s">
        <v>11</v>
      </c>
      <c r="D19" s="21">
        <v>1</v>
      </c>
      <c r="E19" s="22"/>
      <c r="F19" s="23">
        <f t="shared" si="0"/>
        <v>0</v>
      </c>
    </row>
    <row r="20" spans="1:6" ht="15.6" x14ac:dyDescent="0.3">
      <c r="A20" s="19" t="s">
        <v>295</v>
      </c>
      <c r="B20" s="20" t="s">
        <v>16</v>
      </c>
      <c r="C20" s="19" t="s">
        <v>11</v>
      </c>
      <c r="D20" s="21">
        <v>1</v>
      </c>
      <c r="E20" s="22"/>
      <c r="F20" s="23">
        <f t="shared" si="0"/>
        <v>0</v>
      </c>
    </row>
    <row r="21" spans="1:6" ht="15.6" x14ac:dyDescent="0.3">
      <c r="A21" s="24"/>
      <c r="B21" s="25" t="s">
        <v>17</v>
      </c>
      <c r="C21" s="24"/>
      <c r="D21" s="26"/>
      <c r="E21" s="27"/>
      <c r="F21" s="28">
        <f>SUM(F16:F20)</f>
        <v>0</v>
      </c>
    </row>
    <row r="22" spans="1:6" ht="15.6" x14ac:dyDescent="0.3">
      <c r="A22" s="14" t="s">
        <v>18</v>
      </c>
      <c r="B22" s="15" t="s">
        <v>19</v>
      </c>
      <c r="C22" s="14"/>
      <c r="D22" s="16"/>
      <c r="E22" s="17"/>
      <c r="F22" s="18"/>
    </row>
    <row r="23" spans="1:6" ht="31.2" x14ac:dyDescent="0.3">
      <c r="A23" s="19" t="s">
        <v>20</v>
      </c>
      <c r="B23" s="20" t="s">
        <v>21</v>
      </c>
      <c r="C23" s="19" t="s">
        <v>22</v>
      </c>
      <c r="D23" s="21">
        <f>280*0.5*1+(1.2*11.2*1*8)+(1*1*1*57)</f>
        <v>304.52</v>
      </c>
      <c r="E23" s="22"/>
      <c r="F23" s="23">
        <f t="shared" ref="F23:F25" si="1">+E23*D23</f>
        <v>0</v>
      </c>
    </row>
    <row r="24" spans="1:6" ht="15.6" x14ac:dyDescent="0.3">
      <c r="A24" s="19" t="s">
        <v>23</v>
      </c>
      <c r="B24" s="20" t="s">
        <v>24</v>
      </c>
      <c r="C24" s="19" t="s">
        <v>22</v>
      </c>
      <c r="D24" s="21">
        <f>280*0.3*0.75+(1.2*1.2*0.65*8)+(1*1*0.65*57)</f>
        <v>107.53800000000001</v>
      </c>
      <c r="E24" s="22"/>
      <c r="F24" s="23">
        <f t="shared" si="1"/>
        <v>0</v>
      </c>
    </row>
    <row r="25" spans="1:6" ht="15.6" x14ac:dyDescent="0.3">
      <c r="A25" s="19" t="s">
        <v>25</v>
      </c>
      <c r="B25" s="20" t="s">
        <v>26</v>
      </c>
      <c r="C25" s="19" t="s">
        <v>22</v>
      </c>
      <c r="D25" s="21">
        <f>385*0.6</f>
        <v>231</v>
      </c>
      <c r="E25" s="22"/>
      <c r="F25" s="23">
        <f t="shared" si="1"/>
        <v>0</v>
      </c>
    </row>
    <row r="26" spans="1:6" ht="15.6" x14ac:dyDescent="0.3">
      <c r="A26" s="24"/>
      <c r="B26" s="25" t="s">
        <v>27</v>
      </c>
      <c r="C26" s="24"/>
      <c r="D26" s="26"/>
      <c r="E26" s="27"/>
      <c r="F26" s="28">
        <f>SUM(F23:F25)</f>
        <v>0</v>
      </c>
    </row>
    <row r="27" spans="1:6" ht="15.6" x14ac:dyDescent="0.3">
      <c r="A27" s="14" t="s">
        <v>28</v>
      </c>
      <c r="B27" s="15" t="s">
        <v>29</v>
      </c>
      <c r="C27" s="14"/>
      <c r="D27" s="16"/>
      <c r="E27" s="17"/>
      <c r="F27" s="18"/>
    </row>
    <row r="28" spans="1:6" ht="15.6" x14ac:dyDescent="0.3">
      <c r="A28" s="19" t="s">
        <v>30</v>
      </c>
      <c r="B28" s="20" t="s">
        <v>31</v>
      </c>
      <c r="C28" s="19" t="s">
        <v>22</v>
      </c>
      <c r="D28" s="21">
        <f>1.2*1.2*0.4*8+(1*1*0.4*57)</f>
        <v>27.408000000000001</v>
      </c>
      <c r="E28" s="22"/>
      <c r="F28" s="23">
        <f t="shared" ref="F28:F34" si="2">+E28*D28</f>
        <v>0</v>
      </c>
    </row>
    <row r="29" spans="1:6" ht="15.6" x14ac:dyDescent="0.3">
      <c r="A29" s="19" t="s">
        <v>32</v>
      </c>
      <c r="B29" s="20" t="s">
        <v>33</v>
      </c>
      <c r="C29" s="19" t="s">
        <v>22</v>
      </c>
      <c r="D29" s="21">
        <f>1.2*1.2*0.4*8+(1*1*0.4*57)</f>
        <v>27.408000000000001</v>
      </c>
      <c r="E29" s="22"/>
      <c r="F29" s="23">
        <f t="shared" si="2"/>
        <v>0</v>
      </c>
    </row>
    <row r="30" spans="1:6" ht="15.6" x14ac:dyDescent="0.3">
      <c r="A30" s="19" t="s">
        <v>34</v>
      </c>
      <c r="B30" s="20" t="s">
        <v>35</v>
      </c>
      <c r="C30" s="19" t="s">
        <v>22</v>
      </c>
      <c r="D30" s="21">
        <f>280*0.25*0.5</f>
        <v>35</v>
      </c>
      <c r="E30" s="22"/>
      <c r="F30" s="23">
        <f t="shared" si="2"/>
        <v>0</v>
      </c>
    </row>
    <row r="31" spans="1:6" ht="15.6" x14ac:dyDescent="0.3">
      <c r="A31" s="19" t="s">
        <v>36</v>
      </c>
      <c r="B31" s="20" t="s">
        <v>37</v>
      </c>
      <c r="C31" s="19" t="s">
        <v>38</v>
      </c>
      <c r="D31" s="21">
        <f>280*0.2*0.2</f>
        <v>11.200000000000001</v>
      </c>
      <c r="E31" s="22"/>
      <c r="F31" s="23">
        <f t="shared" si="2"/>
        <v>0</v>
      </c>
    </row>
    <row r="32" spans="1:6" ht="15.6" x14ac:dyDescent="0.3">
      <c r="A32" s="19" t="s">
        <v>39</v>
      </c>
      <c r="B32" s="20" t="s">
        <v>40</v>
      </c>
      <c r="C32" s="19" t="s">
        <v>22</v>
      </c>
      <c r="D32" s="21">
        <f>0.2*0.2*1*57+(0.4*0.4*1)</f>
        <v>2.4400000000000004</v>
      </c>
      <c r="E32" s="22"/>
      <c r="F32" s="23">
        <f t="shared" si="2"/>
        <v>0</v>
      </c>
    </row>
    <row r="33" spans="1:6" ht="15.6" x14ac:dyDescent="0.3">
      <c r="A33" s="19" t="s">
        <v>41</v>
      </c>
      <c r="B33" s="20" t="s">
        <v>42</v>
      </c>
      <c r="C33" s="19" t="s">
        <v>22</v>
      </c>
      <c r="D33" s="21">
        <f>350*0.1</f>
        <v>35</v>
      </c>
      <c r="E33" s="22"/>
      <c r="F33" s="23">
        <f t="shared" si="2"/>
        <v>0</v>
      </c>
    </row>
    <row r="34" spans="1:6" ht="15.6" x14ac:dyDescent="0.3">
      <c r="A34" s="19" t="s">
        <v>43</v>
      </c>
      <c r="B34" s="20" t="s">
        <v>44</v>
      </c>
      <c r="C34" s="19" t="s">
        <v>45</v>
      </c>
      <c r="D34" s="21">
        <f>285*4</f>
        <v>1140</v>
      </c>
      <c r="E34" s="22"/>
      <c r="F34" s="29">
        <f t="shared" si="2"/>
        <v>0</v>
      </c>
    </row>
    <row r="35" spans="1:6" ht="15.6" x14ac:dyDescent="0.3">
      <c r="A35" s="24"/>
      <c r="B35" s="25" t="s">
        <v>46</v>
      </c>
      <c r="C35" s="24"/>
      <c r="D35" s="26"/>
      <c r="E35" s="27"/>
      <c r="F35" s="28">
        <f>SUM(F28:F34)</f>
        <v>0</v>
      </c>
    </row>
    <row r="36" spans="1:6" ht="15.6" x14ac:dyDescent="0.3">
      <c r="A36" s="14" t="s">
        <v>47</v>
      </c>
      <c r="B36" s="15" t="s">
        <v>48</v>
      </c>
      <c r="C36" s="14"/>
      <c r="D36" s="16"/>
      <c r="E36" s="17"/>
      <c r="F36" s="18"/>
    </row>
    <row r="37" spans="1:6" ht="15.6" x14ac:dyDescent="0.3">
      <c r="A37" s="19" t="s">
        <v>49</v>
      </c>
      <c r="B37" s="20" t="s">
        <v>50</v>
      </c>
      <c r="C37" s="19" t="s">
        <v>45</v>
      </c>
      <c r="D37" s="21">
        <f>295*4</f>
        <v>1180</v>
      </c>
      <c r="E37" s="22"/>
      <c r="F37" s="23">
        <f t="shared" ref="F37:F54" si="3">+E37*D37</f>
        <v>0</v>
      </c>
    </row>
    <row r="38" spans="1:6" ht="15.6" x14ac:dyDescent="0.3">
      <c r="A38" s="19" t="s">
        <v>51</v>
      </c>
      <c r="B38" s="20" t="s">
        <v>52</v>
      </c>
      <c r="C38" s="19" t="s">
        <v>22</v>
      </c>
      <c r="D38" s="21">
        <f>55*0.6</f>
        <v>33</v>
      </c>
      <c r="E38" s="22"/>
      <c r="F38" s="23">
        <f t="shared" si="3"/>
        <v>0</v>
      </c>
    </row>
    <row r="39" spans="1:6" ht="15.6" x14ac:dyDescent="0.3">
      <c r="A39" s="19" t="s">
        <v>53</v>
      </c>
      <c r="B39" s="20" t="s">
        <v>54</v>
      </c>
      <c r="C39" s="19" t="s">
        <v>22</v>
      </c>
      <c r="D39" s="21">
        <f>0.15*0.2*4*57+(0.4*0.4*4.5)</f>
        <v>7.5600000000000005</v>
      </c>
      <c r="E39" s="22"/>
      <c r="F39" s="23">
        <f t="shared" si="3"/>
        <v>0</v>
      </c>
    </row>
    <row r="40" spans="1:6" ht="15.6" x14ac:dyDescent="0.3">
      <c r="A40" s="19" t="s">
        <v>55</v>
      </c>
      <c r="B40" s="20" t="s">
        <v>56</v>
      </c>
      <c r="C40" s="19" t="s">
        <v>22</v>
      </c>
      <c r="D40" s="21">
        <f>295*0.15*0.2</f>
        <v>8.85</v>
      </c>
      <c r="E40" s="22"/>
      <c r="F40" s="23">
        <f t="shared" si="3"/>
        <v>0</v>
      </c>
    </row>
    <row r="41" spans="1:6" ht="15.6" x14ac:dyDescent="0.3">
      <c r="A41" s="19" t="s">
        <v>57</v>
      </c>
      <c r="B41" s="20" t="s">
        <v>58</v>
      </c>
      <c r="C41" s="19" t="s">
        <v>22</v>
      </c>
      <c r="D41" s="21">
        <v>10</v>
      </c>
      <c r="E41" s="22"/>
      <c r="F41" s="23">
        <f t="shared" si="3"/>
        <v>0</v>
      </c>
    </row>
    <row r="42" spans="1:6" ht="15.6" x14ac:dyDescent="0.3">
      <c r="A42" s="19" t="s">
        <v>59</v>
      </c>
      <c r="B42" s="20" t="s">
        <v>60</v>
      </c>
      <c r="C42" s="19" t="s">
        <v>22</v>
      </c>
      <c r="D42" s="21">
        <f>295*0.15*0.4+(0.5*0.2*100)+(0.15*0.4*66)</f>
        <v>31.66</v>
      </c>
      <c r="E42" s="22"/>
      <c r="F42" s="23">
        <f t="shared" si="3"/>
        <v>0</v>
      </c>
    </row>
    <row r="43" spans="1:6" ht="31.2" x14ac:dyDescent="0.3">
      <c r="A43" s="19" t="s">
        <v>61</v>
      </c>
      <c r="B43" s="20" t="s">
        <v>62</v>
      </c>
      <c r="C43" s="19" t="s">
        <v>22</v>
      </c>
      <c r="D43" s="21">
        <v>2.5</v>
      </c>
      <c r="E43" s="22"/>
      <c r="F43" s="23">
        <f t="shared" si="3"/>
        <v>0</v>
      </c>
    </row>
    <row r="44" spans="1:6" ht="31.2" x14ac:dyDescent="0.3">
      <c r="A44" s="19" t="s">
        <v>63</v>
      </c>
      <c r="B44" s="20" t="s">
        <v>64</v>
      </c>
      <c r="C44" s="19" t="s">
        <v>22</v>
      </c>
      <c r="D44" s="21">
        <f>54*0.2*0.1</f>
        <v>1.08</v>
      </c>
      <c r="E44" s="22"/>
      <c r="F44" s="23">
        <f t="shared" si="3"/>
        <v>0</v>
      </c>
    </row>
    <row r="45" spans="1:6" ht="15.6" x14ac:dyDescent="0.3">
      <c r="A45" s="19" t="s">
        <v>65</v>
      </c>
      <c r="B45" s="20" t="s">
        <v>66</v>
      </c>
      <c r="C45" s="19" t="s">
        <v>22</v>
      </c>
      <c r="D45" s="21">
        <f>1*0.15*45</f>
        <v>6.75</v>
      </c>
      <c r="E45" s="22"/>
      <c r="F45" s="23">
        <f t="shared" si="3"/>
        <v>0</v>
      </c>
    </row>
    <row r="46" spans="1:6" ht="31.2" x14ac:dyDescent="0.3">
      <c r="A46" s="19" t="s">
        <v>67</v>
      </c>
      <c r="B46" s="20" t="s">
        <v>287</v>
      </c>
      <c r="C46" s="19" t="s">
        <v>68</v>
      </c>
      <c r="D46" s="21">
        <v>130</v>
      </c>
      <c r="E46" s="22"/>
      <c r="F46" s="23">
        <f t="shared" si="3"/>
        <v>0</v>
      </c>
    </row>
    <row r="47" spans="1:6" ht="15.6" x14ac:dyDescent="0.3">
      <c r="A47" s="24"/>
      <c r="B47" s="25" t="s">
        <v>69</v>
      </c>
      <c r="C47" s="24"/>
      <c r="D47" s="26"/>
      <c r="E47" s="27"/>
      <c r="F47" s="27">
        <f>SUM(F37:F46)</f>
        <v>0</v>
      </c>
    </row>
    <row r="48" spans="1:6" ht="15.6" x14ac:dyDescent="0.3">
      <c r="A48" s="14" t="s">
        <v>70</v>
      </c>
      <c r="B48" s="15" t="s">
        <v>71</v>
      </c>
      <c r="C48" s="14"/>
      <c r="D48" s="16"/>
      <c r="E48" s="17"/>
      <c r="F48" s="18"/>
    </row>
    <row r="49" spans="1:6" ht="15.6" x14ac:dyDescent="0.3">
      <c r="A49" s="19" t="s">
        <v>72</v>
      </c>
      <c r="B49" s="20" t="s">
        <v>73</v>
      </c>
      <c r="C49" s="19" t="s">
        <v>68</v>
      </c>
      <c r="D49" s="21">
        <f>160*4.5+(50*0.6*2)</f>
        <v>780</v>
      </c>
      <c r="E49" s="22"/>
      <c r="F49" s="23">
        <f t="shared" si="3"/>
        <v>0</v>
      </c>
    </row>
    <row r="50" spans="1:6" ht="15.6" x14ac:dyDescent="0.3">
      <c r="A50" s="19" t="s">
        <v>74</v>
      </c>
      <c r="B50" s="20" t="s">
        <v>75</v>
      </c>
      <c r="C50" s="19" t="s">
        <v>68</v>
      </c>
      <c r="D50" s="21">
        <f>294*4</f>
        <v>1176</v>
      </c>
      <c r="E50" s="22"/>
      <c r="F50" s="23">
        <f t="shared" si="3"/>
        <v>0</v>
      </c>
    </row>
    <row r="51" spans="1:6" ht="15.6" x14ac:dyDescent="0.3">
      <c r="A51" s="19" t="s">
        <v>76</v>
      </c>
      <c r="B51" s="20" t="s">
        <v>77</v>
      </c>
      <c r="C51" s="19" t="s">
        <v>68</v>
      </c>
      <c r="D51" s="21">
        <f>6.1*21.6+(110*0.3*2)</f>
        <v>197.76</v>
      </c>
      <c r="E51" s="22"/>
      <c r="F51" s="23">
        <f t="shared" si="3"/>
        <v>0</v>
      </c>
    </row>
    <row r="52" spans="1:6" ht="15.6" x14ac:dyDescent="0.3">
      <c r="A52" s="19" t="s">
        <v>78</v>
      </c>
      <c r="B52" s="20" t="s">
        <v>79</v>
      </c>
      <c r="C52" s="19" t="s">
        <v>68</v>
      </c>
      <c r="D52" s="21">
        <f>+D46</f>
        <v>130</v>
      </c>
      <c r="E52" s="22"/>
      <c r="F52" s="29">
        <f t="shared" si="3"/>
        <v>0</v>
      </c>
    </row>
    <row r="53" spans="1:6" ht="15.6" x14ac:dyDescent="0.3">
      <c r="A53" s="19" t="s">
        <v>80</v>
      </c>
      <c r="B53" s="20" t="s">
        <v>81</v>
      </c>
      <c r="C53" s="19" t="s">
        <v>68</v>
      </c>
      <c r="D53" s="21">
        <f>237+34</f>
        <v>271</v>
      </c>
      <c r="E53" s="22"/>
      <c r="F53" s="23">
        <f t="shared" si="3"/>
        <v>0</v>
      </c>
    </row>
    <row r="54" spans="1:6" ht="31.2" x14ac:dyDescent="0.3">
      <c r="A54" s="19" t="s">
        <v>82</v>
      </c>
      <c r="B54" s="20" t="s">
        <v>83</v>
      </c>
      <c r="C54" s="19" t="s">
        <v>68</v>
      </c>
      <c r="D54" s="21">
        <v>330</v>
      </c>
      <c r="E54" s="22"/>
      <c r="F54" s="23">
        <f t="shared" si="3"/>
        <v>0</v>
      </c>
    </row>
    <row r="55" spans="1:6" ht="15.6" x14ac:dyDescent="0.3">
      <c r="A55" s="24"/>
      <c r="B55" s="25" t="s">
        <v>69</v>
      </c>
      <c r="C55" s="24"/>
      <c r="D55" s="26"/>
      <c r="E55" s="27"/>
      <c r="F55" s="28">
        <f>SUM(F49:F54)</f>
        <v>0</v>
      </c>
    </row>
    <row r="56" spans="1:6" ht="15.6" x14ac:dyDescent="0.3">
      <c r="A56" s="30" t="s">
        <v>84</v>
      </c>
      <c r="B56" s="31"/>
      <c r="C56" s="32"/>
      <c r="D56" s="33"/>
      <c r="E56" s="34"/>
      <c r="F56" s="35">
        <f>F21+F26+F35+F55+F47</f>
        <v>0</v>
      </c>
    </row>
    <row r="57" spans="1:6" ht="15.6" x14ac:dyDescent="0.3">
      <c r="A57" s="36"/>
      <c r="B57" s="37"/>
      <c r="C57" s="37"/>
      <c r="D57" s="37"/>
      <c r="E57" s="37"/>
      <c r="F57" s="38"/>
    </row>
    <row r="58" spans="1:6" ht="15.6" x14ac:dyDescent="0.3">
      <c r="A58" s="39" t="s">
        <v>85</v>
      </c>
      <c r="B58" s="39"/>
      <c r="C58" s="39"/>
      <c r="D58" s="39"/>
      <c r="E58" s="39"/>
      <c r="F58" s="39"/>
    </row>
    <row r="59" spans="1:6" ht="15.6" x14ac:dyDescent="0.3">
      <c r="A59" s="14" t="s">
        <v>86</v>
      </c>
      <c r="B59" s="15" t="s">
        <v>87</v>
      </c>
      <c r="C59" s="14"/>
      <c r="D59" s="16"/>
      <c r="E59" s="40"/>
      <c r="F59" s="18"/>
    </row>
    <row r="60" spans="1:6" ht="31.2" x14ac:dyDescent="0.3">
      <c r="A60" s="19" t="s">
        <v>88</v>
      </c>
      <c r="B60" s="20" t="s">
        <v>89</v>
      </c>
      <c r="C60" s="19" t="s">
        <v>90</v>
      </c>
      <c r="D60" s="41">
        <v>350</v>
      </c>
      <c r="E60" s="42"/>
      <c r="F60" s="23">
        <f>D60*E60</f>
        <v>0</v>
      </c>
    </row>
    <row r="61" spans="1:6" ht="15.6" x14ac:dyDescent="0.3">
      <c r="A61" s="19" t="s">
        <v>91</v>
      </c>
      <c r="B61" s="20" t="s">
        <v>92</v>
      </c>
      <c r="C61" s="19" t="s">
        <v>3</v>
      </c>
      <c r="D61" s="41">
        <v>5</v>
      </c>
      <c r="E61" s="42"/>
      <c r="F61" s="23">
        <f t="shared" ref="F61:F62" si="4">D61*E61</f>
        <v>0</v>
      </c>
    </row>
    <row r="62" spans="1:6" ht="31.2" x14ac:dyDescent="0.3">
      <c r="A62" s="19" t="s">
        <v>93</v>
      </c>
      <c r="B62" s="20" t="s">
        <v>94</v>
      </c>
      <c r="C62" s="19" t="s">
        <v>95</v>
      </c>
      <c r="D62" s="41">
        <v>1</v>
      </c>
      <c r="E62" s="43"/>
      <c r="F62" s="23">
        <f t="shared" si="4"/>
        <v>0</v>
      </c>
    </row>
    <row r="63" spans="1:6" ht="15.6" x14ac:dyDescent="0.3">
      <c r="A63" s="24"/>
      <c r="B63" s="25" t="s">
        <v>96</v>
      </c>
      <c r="C63" s="24"/>
      <c r="D63" s="44"/>
      <c r="E63" s="45"/>
      <c r="F63" s="28">
        <f>SUM(F60:F62)</f>
        <v>0</v>
      </c>
    </row>
    <row r="64" spans="1:6" ht="15.6" x14ac:dyDescent="0.3">
      <c r="A64" s="14" t="s">
        <v>97</v>
      </c>
      <c r="B64" s="15" t="s">
        <v>98</v>
      </c>
      <c r="C64" s="14"/>
      <c r="D64" s="46"/>
      <c r="E64" s="40"/>
      <c r="F64" s="18"/>
    </row>
    <row r="65" spans="1:6" ht="15.6" x14ac:dyDescent="0.3">
      <c r="A65" s="19" t="s">
        <v>99</v>
      </c>
      <c r="B65" s="20" t="s">
        <v>100</v>
      </c>
      <c r="C65" s="19" t="s">
        <v>3</v>
      </c>
      <c r="D65" s="41">
        <v>15</v>
      </c>
      <c r="E65" s="47"/>
      <c r="F65" s="23">
        <f t="shared" ref="F65:F70" si="5">D65*E65</f>
        <v>0</v>
      </c>
    </row>
    <row r="66" spans="1:6" ht="15.6" x14ac:dyDescent="0.3">
      <c r="A66" s="19" t="s">
        <v>101</v>
      </c>
      <c r="B66" s="20" t="s">
        <v>102</v>
      </c>
      <c r="C66" s="19" t="s">
        <v>3</v>
      </c>
      <c r="D66" s="41">
        <v>15</v>
      </c>
      <c r="E66" s="47"/>
      <c r="F66" s="23">
        <f t="shared" si="5"/>
        <v>0</v>
      </c>
    </row>
    <row r="67" spans="1:6" ht="15.6" x14ac:dyDescent="0.3">
      <c r="A67" s="19" t="s">
        <v>103</v>
      </c>
      <c r="B67" s="20" t="s">
        <v>104</v>
      </c>
      <c r="C67" s="19" t="s">
        <v>3</v>
      </c>
      <c r="D67" s="41">
        <v>15</v>
      </c>
      <c r="E67" s="47"/>
      <c r="F67" s="23">
        <f t="shared" si="5"/>
        <v>0</v>
      </c>
    </row>
    <row r="68" spans="1:6" ht="15.6" x14ac:dyDescent="0.3">
      <c r="A68" s="19" t="s">
        <v>105</v>
      </c>
      <c r="B68" s="20" t="s">
        <v>106</v>
      </c>
      <c r="C68" s="19" t="s">
        <v>3</v>
      </c>
      <c r="D68" s="41">
        <v>5</v>
      </c>
      <c r="E68" s="47"/>
      <c r="F68" s="23">
        <f t="shared" si="5"/>
        <v>0</v>
      </c>
    </row>
    <row r="69" spans="1:6" ht="15.6" x14ac:dyDescent="0.3">
      <c r="A69" s="19" t="s">
        <v>107</v>
      </c>
      <c r="B69" s="20" t="s">
        <v>108</v>
      </c>
      <c r="C69" s="19" t="s">
        <v>3</v>
      </c>
      <c r="D69" s="41">
        <v>15</v>
      </c>
      <c r="E69" s="47"/>
      <c r="F69" s="23">
        <f t="shared" si="5"/>
        <v>0</v>
      </c>
    </row>
    <row r="70" spans="1:6" ht="15.6" x14ac:dyDescent="0.3">
      <c r="A70" s="19" t="s">
        <v>109</v>
      </c>
      <c r="B70" s="20" t="s">
        <v>110</v>
      </c>
      <c r="C70" s="19" t="s">
        <v>3</v>
      </c>
      <c r="D70" s="41">
        <v>1</v>
      </c>
      <c r="E70" s="47"/>
      <c r="F70" s="23">
        <f t="shared" si="5"/>
        <v>0</v>
      </c>
    </row>
    <row r="71" spans="1:6" ht="15.6" x14ac:dyDescent="0.3">
      <c r="A71" s="24"/>
      <c r="B71" s="25" t="s">
        <v>96</v>
      </c>
      <c r="C71" s="24"/>
      <c r="D71" s="44"/>
      <c r="E71" s="45"/>
      <c r="F71" s="28">
        <f>SUM(F65:F70)</f>
        <v>0</v>
      </c>
    </row>
    <row r="72" spans="1:6" ht="15.6" x14ac:dyDescent="0.3">
      <c r="A72" s="14" t="s">
        <v>111</v>
      </c>
      <c r="B72" s="15" t="s">
        <v>112</v>
      </c>
      <c r="C72" s="14"/>
      <c r="D72" s="46"/>
      <c r="E72" s="40"/>
      <c r="F72" s="18"/>
    </row>
    <row r="73" spans="1:6" ht="15.6" x14ac:dyDescent="0.3">
      <c r="A73" s="19" t="s">
        <v>113</v>
      </c>
      <c r="B73" s="20" t="s">
        <v>114</v>
      </c>
      <c r="C73" s="19" t="s">
        <v>95</v>
      </c>
      <c r="D73" s="41">
        <v>1</v>
      </c>
      <c r="E73" s="47"/>
      <c r="F73" s="23">
        <f t="shared" ref="F73:F78" si="6">D73*E73</f>
        <v>0</v>
      </c>
    </row>
    <row r="74" spans="1:6" ht="15.6" x14ac:dyDescent="0.3">
      <c r="A74" s="19" t="s">
        <v>115</v>
      </c>
      <c r="B74" s="20" t="s">
        <v>116</v>
      </c>
      <c r="C74" s="19" t="s">
        <v>3</v>
      </c>
      <c r="D74" s="41">
        <v>30</v>
      </c>
      <c r="E74" s="47"/>
      <c r="F74" s="23">
        <f t="shared" si="6"/>
        <v>0</v>
      </c>
    </row>
    <row r="75" spans="1:6" ht="15.6" x14ac:dyDescent="0.3">
      <c r="A75" s="19" t="s">
        <v>117</v>
      </c>
      <c r="B75" s="20" t="s">
        <v>118</v>
      </c>
      <c r="C75" s="19" t="s">
        <v>3</v>
      </c>
      <c r="D75" s="41">
        <v>4</v>
      </c>
      <c r="E75" s="47"/>
      <c r="F75" s="23">
        <f t="shared" si="6"/>
        <v>0</v>
      </c>
    </row>
    <row r="76" spans="1:6" ht="15.6" x14ac:dyDescent="0.3">
      <c r="A76" s="19" t="s">
        <v>119</v>
      </c>
      <c r="B76" s="48" t="s">
        <v>120</v>
      </c>
      <c r="C76" s="19" t="s">
        <v>3</v>
      </c>
      <c r="D76" s="41">
        <v>60</v>
      </c>
      <c r="E76" s="47"/>
      <c r="F76" s="23">
        <f t="shared" si="6"/>
        <v>0</v>
      </c>
    </row>
    <row r="77" spans="1:6" ht="15.6" x14ac:dyDescent="0.3">
      <c r="A77" s="19" t="s">
        <v>121</v>
      </c>
      <c r="B77" s="20" t="s">
        <v>122</v>
      </c>
      <c r="C77" s="19" t="s">
        <v>3</v>
      </c>
      <c r="D77" s="49">
        <v>10</v>
      </c>
      <c r="E77" s="47"/>
      <c r="F77" s="23">
        <f t="shared" si="6"/>
        <v>0</v>
      </c>
    </row>
    <row r="78" spans="1:6" ht="15.6" x14ac:dyDescent="0.3">
      <c r="A78" s="19" t="s">
        <v>123</v>
      </c>
      <c r="B78" s="20" t="s">
        <v>124</v>
      </c>
      <c r="C78" s="19" t="s">
        <v>3</v>
      </c>
      <c r="D78" s="49">
        <v>20</v>
      </c>
      <c r="E78" s="47"/>
      <c r="F78" s="23">
        <f t="shared" si="6"/>
        <v>0</v>
      </c>
    </row>
    <row r="79" spans="1:6" ht="15.6" x14ac:dyDescent="0.3">
      <c r="A79" s="24"/>
      <c r="B79" s="25" t="s">
        <v>96</v>
      </c>
      <c r="C79" s="24"/>
      <c r="D79" s="44"/>
      <c r="E79" s="45"/>
      <c r="F79" s="28">
        <f>SUM(F73:F78)</f>
        <v>0</v>
      </c>
    </row>
    <row r="80" spans="1:6" ht="15.6" x14ac:dyDescent="0.3">
      <c r="A80" s="14" t="s">
        <v>125</v>
      </c>
      <c r="B80" s="15" t="s">
        <v>126</v>
      </c>
      <c r="C80" s="14"/>
      <c r="D80" s="46"/>
      <c r="E80" s="40"/>
      <c r="F80" s="18"/>
    </row>
    <row r="81" spans="1:6" ht="31.2" x14ac:dyDescent="0.3">
      <c r="A81" s="19" t="s">
        <v>127</v>
      </c>
      <c r="B81" s="20" t="s">
        <v>128</v>
      </c>
      <c r="C81" s="19" t="s">
        <v>95</v>
      </c>
      <c r="D81" s="41">
        <v>1</v>
      </c>
      <c r="E81" s="50"/>
      <c r="F81" s="23">
        <f t="shared" ref="F81:F89" si="7">D81*E81</f>
        <v>0</v>
      </c>
    </row>
    <row r="82" spans="1:6" ht="31.2" x14ac:dyDescent="0.3">
      <c r="A82" s="19" t="s">
        <v>127</v>
      </c>
      <c r="B82" s="20" t="s">
        <v>129</v>
      </c>
      <c r="C82" s="19" t="s">
        <v>95</v>
      </c>
      <c r="D82" s="41">
        <v>1</v>
      </c>
      <c r="E82" s="51"/>
      <c r="F82" s="23">
        <f t="shared" si="7"/>
        <v>0</v>
      </c>
    </row>
    <row r="83" spans="1:6" ht="31.2" x14ac:dyDescent="0.3">
      <c r="A83" s="19" t="s">
        <v>127</v>
      </c>
      <c r="B83" s="52" t="s">
        <v>130</v>
      </c>
      <c r="C83" s="19" t="s">
        <v>95</v>
      </c>
      <c r="D83" s="41">
        <v>1</v>
      </c>
      <c r="E83" s="51"/>
      <c r="F83" s="23">
        <f t="shared" si="7"/>
        <v>0</v>
      </c>
    </row>
    <row r="84" spans="1:6" ht="15.6" x14ac:dyDescent="0.3">
      <c r="A84" s="19" t="s">
        <v>127</v>
      </c>
      <c r="B84" s="20" t="s">
        <v>126</v>
      </c>
      <c r="C84" s="19" t="s">
        <v>3</v>
      </c>
      <c r="D84" s="41">
        <v>60</v>
      </c>
      <c r="E84" s="51"/>
      <c r="F84" s="23">
        <f t="shared" si="7"/>
        <v>0</v>
      </c>
    </row>
    <row r="85" spans="1:6" ht="15.6" x14ac:dyDescent="0.3">
      <c r="A85" s="19" t="s">
        <v>127</v>
      </c>
      <c r="B85" s="20" t="s">
        <v>131</v>
      </c>
      <c r="C85" s="19" t="s">
        <v>3</v>
      </c>
      <c r="D85" s="41">
        <v>15</v>
      </c>
      <c r="E85" s="51"/>
      <c r="F85" s="23">
        <f t="shared" si="7"/>
        <v>0</v>
      </c>
    </row>
    <row r="86" spans="1:6" ht="15.6" x14ac:dyDescent="0.3">
      <c r="A86" s="19" t="s">
        <v>127</v>
      </c>
      <c r="B86" s="53" t="s">
        <v>132</v>
      </c>
      <c r="C86" s="19" t="s">
        <v>3</v>
      </c>
      <c r="D86" s="41">
        <v>1</v>
      </c>
      <c r="E86" s="51"/>
      <c r="F86" s="23">
        <f t="shared" si="7"/>
        <v>0</v>
      </c>
    </row>
    <row r="87" spans="1:6" ht="15.6" x14ac:dyDescent="0.3">
      <c r="A87" s="19" t="s">
        <v>127</v>
      </c>
      <c r="B87" s="53" t="s">
        <v>133</v>
      </c>
      <c r="C87" s="19" t="s">
        <v>3</v>
      </c>
      <c r="D87" s="41">
        <v>1</v>
      </c>
      <c r="E87" s="51"/>
      <c r="F87" s="23">
        <f t="shared" si="7"/>
        <v>0</v>
      </c>
    </row>
    <row r="88" spans="1:6" ht="15.6" x14ac:dyDescent="0.3">
      <c r="A88" s="19" t="s">
        <v>127</v>
      </c>
      <c r="B88" s="53" t="s">
        <v>134</v>
      </c>
      <c r="C88" s="19" t="s">
        <v>3</v>
      </c>
      <c r="D88" s="41">
        <v>22</v>
      </c>
      <c r="E88" s="51"/>
      <c r="F88" s="23">
        <f t="shared" si="7"/>
        <v>0</v>
      </c>
    </row>
    <row r="89" spans="1:6" ht="15.6" x14ac:dyDescent="0.3">
      <c r="A89" s="19" t="s">
        <v>127</v>
      </c>
      <c r="B89" s="53" t="s">
        <v>135</v>
      </c>
      <c r="C89" s="19" t="s">
        <v>3</v>
      </c>
      <c r="D89" s="41">
        <v>11</v>
      </c>
      <c r="E89" s="51"/>
      <c r="F89" s="23">
        <f t="shared" si="7"/>
        <v>0</v>
      </c>
    </row>
    <row r="90" spans="1:6" ht="15.6" x14ac:dyDescent="0.3">
      <c r="A90" s="24"/>
      <c r="B90" s="25" t="s">
        <v>96</v>
      </c>
      <c r="C90" s="24"/>
      <c r="D90" s="44"/>
      <c r="E90" s="45"/>
      <c r="F90" s="28">
        <f>SUM(F81:F89)</f>
        <v>0</v>
      </c>
    </row>
    <row r="91" spans="1:6" ht="15.6" x14ac:dyDescent="0.3">
      <c r="A91" s="14" t="s">
        <v>136</v>
      </c>
      <c r="B91" s="15" t="s">
        <v>137</v>
      </c>
      <c r="C91" s="14"/>
      <c r="D91" s="46"/>
      <c r="E91" s="40"/>
      <c r="F91" s="18"/>
    </row>
    <row r="92" spans="1:6" ht="31.2" x14ac:dyDescent="0.3">
      <c r="A92" s="19" t="s">
        <v>138</v>
      </c>
      <c r="B92" s="20" t="s">
        <v>139</v>
      </c>
      <c r="C92" s="19" t="s">
        <v>95</v>
      </c>
      <c r="D92" s="41">
        <v>1</v>
      </c>
      <c r="E92" s="47"/>
      <c r="F92" s="23">
        <f t="shared" ref="F92:F96" si="8">D92*E92</f>
        <v>0</v>
      </c>
    </row>
    <row r="93" spans="1:6" ht="15.6" x14ac:dyDescent="0.3">
      <c r="A93" s="19" t="s">
        <v>140</v>
      </c>
      <c r="B93" s="20" t="s">
        <v>141</v>
      </c>
      <c r="C93" s="19" t="s">
        <v>3</v>
      </c>
      <c r="D93" s="41">
        <v>6</v>
      </c>
      <c r="E93" s="47"/>
      <c r="F93" s="23">
        <f t="shared" si="8"/>
        <v>0</v>
      </c>
    </row>
    <row r="94" spans="1:6" ht="15.6" x14ac:dyDescent="0.3">
      <c r="A94" s="19" t="s">
        <v>142</v>
      </c>
      <c r="B94" s="20" t="s">
        <v>143</v>
      </c>
      <c r="C94" s="19" t="s">
        <v>3</v>
      </c>
      <c r="D94" s="41">
        <v>5</v>
      </c>
      <c r="E94" s="47"/>
      <c r="F94" s="23">
        <f t="shared" si="8"/>
        <v>0</v>
      </c>
    </row>
    <row r="95" spans="1:6" ht="15.6" x14ac:dyDescent="0.3">
      <c r="A95" s="19" t="s">
        <v>144</v>
      </c>
      <c r="B95" s="20" t="s">
        <v>145</v>
      </c>
      <c r="C95" s="19" t="s">
        <v>3</v>
      </c>
      <c r="D95" s="41">
        <v>11</v>
      </c>
      <c r="E95" s="47"/>
      <c r="F95" s="23">
        <f t="shared" si="8"/>
        <v>0</v>
      </c>
    </row>
    <row r="96" spans="1:6" ht="15.6" x14ac:dyDescent="0.3">
      <c r="A96" s="19" t="s">
        <v>146</v>
      </c>
      <c r="B96" s="20" t="s">
        <v>147</v>
      </c>
      <c r="C96" s="19" t="s">
        <v>3</v>
      </c>
      <c r="D96" s="41">
        <v>13</v>
      </c>
      <c r="E96" s="47"/>
      <c r="F96" s="23">
        <f t="shared" si="8"/>
        <v>0</v>
      </c>
    </row>
    <row r="97" spans="1:6" ht="15.6" x14ac:dyDescent="0.3">
      <c r="A97" s="24"/>
      <c r="B97" s="25" t="s">
        <v>96</v>
      </c>
      <c r="C97" s="24"/>
      <c r="D97" s="44"/>
      <c r="E97" s="45"/>
      <c r="F97" s="28">
        <f>SUM(F92:F96)</f>
        <v>0</v>
      </c>
    </row>
    <row r="98" spans="1:6" ht="15.6" x14ac:dyDescent="0.3">
      <c r="A98" s="14" t="s">
        <v>148</v>
      </c>
      <c r="B98" s="15" t="s">
        <v>149</v>
      </c>
      <c r="C98" s="14"/>
      <c r="D98" s="46"/>
      <c r="E98" s="40"/>
      <c r="F98" s="18"/>
    </row>
    <row r="99" spans="1:6" ht="31.2" x14ac:dyDescent="0.3">
      <c r="A99" s="19" t="s">
        <v>150</v>
      </c>
      <c r="B99" s="20" t="s">
        <v>139</v>
      </c>
      <c r="C99" s="19" t="s">
        <v>95</v>
      </c>
      <c r="D99" s="41">
        <v>1</v>
      </c>
      <c r="E99" s="47"/>
      <c r="F99" s="23">
        <f t="shared" ref="F99:F104" si="9">D99*E99</f>
        <v>0</v>
      </c>
    </row>
    <row r="100" spans="1:6" ht="15.6" x14ac:dyDescent="0.3">
      <c r="A100" s="19" t="s">
        <v>151</v>
      </c>
      <c r="B100" s="20" t="s">
        <v>152</v>
      </c>
      <c r="C100" s="19" t="s">
        <v>3</v>
      </c>
      <c r="D100" s="41">
        <v>16</v>
      </c>
      <c r="E100" s="47"/>
      <c r="F100" s="23">
        <f t="shared" si="9"/>
        <v>0</v>
      </c>
    </row>
    <row r="101" spans="1:6" ht="15.6" x14ac:dyDescent="0.3">
      <c r="A101" s="19" t="s">
        <v>153</v>
      </c>
      <c r="B101" s="20" t="s">
        <v>154</v>
      </c>
      <c r="C101" s="19" t="s">
        <v>3</v>
      </c>
      <c r="D101" s="41">
        <v>6</v>
      </c>
      <c r="E101" s="47"/>
      <c r="F101" s="23">
        <f t="shared" si="9"/>
        <v>0</v>
      </c>
    </row>
    <row r="102" spans="1:6" ht="15.6" x14ac:dyDescent="0.3">
      <c r="A102" s="19" t="s">
        <v>155</v>
      </c>
      <c r="B102" s="20" t="s">
        <v>156</v>
      </c>
      <c r="C102" s="19" t="s">
        <v>3</v>
      </c>
      <c r="D102" s="41">
        <v>10</v>
      </c>
      <c r="E102" s="47"/>
      <c r="F102" s="23">
        <f t="shared" si="9"/>
        <v>0</v>
      </c>
    </row>
    <row r="103" spans="1:6" ht="15.6" x14ac:dyDescent="0.3">
      <c r="A103" s="19" t="s">
        <v>157</v>
      </c>
      <c r="B103" s="20" t="s">
        <v>158</v>
      </c>
      <c r="C103" s="19" t="s">
        <v>3</v>
      </c>
      <c r="D103" s="41">
        <v>10</v>
      </c>
      <c r="E103" s="47"/>
      <c r="F103" s="23">
        <f t="shared" si="9"/>
        <v>0</v>
      </c>
    </row>
    <row r="104" spans="1:6" ht="15.6" x14ac:dyDescent="0.3">
      <c r="A104" s="19" t="s">
        <v>159</v>
      </c>
      <c r="B104" s="20" t="s">
        <v>160</v>
      </c>
      <c r="C104" s="19" t="s">
        <v>3</v>
      </c>
      <c r="D104" s="41">
        <v>10</v>
      </c>
      <c r="E104" s="47"/>
      <c r="F104" s="23">
        <f t="shared" si="9"/>
        <v>0</v>
      </c>
    </row>
    <row r="105" spans="1:6" ht="15.6" x14ac:dyDescent="0.3">
      <c r="A105" s="24"/>
      <c r="B105" s="54" t="s">
        <v>96</v>
      </c>
      <c r="C105" s="24"/>
      <c r="D105" s="44"/>
      <c r="E105" s="45"/>
      <c r="F105" s="28">
        <f>SUM(F99:F104)</f>
        <v>0</v>
      </c>
    </row>
    <row r="106" spans="1:6" ht="15.6" x14ac:dyDescent="0.3">
      <c r="A106" s="14" t="s">
        <v>161</v>
      </c>
      <c r="B106" s="15" t="s">
        <v>162</v>
      </c>
      <c r="C106" s="14"/>
      <c r="D106" s="46"/>
      <c r="E106" s="40"/>
      <c r="F106" s="18"/>
    </row>
    <row r="107" spans="1:6" ht="31.2" x14ac:dyDescent="0.3">
      <c r="A107" s="19" t="s">
        <v>163</v>
      </c>
      <c r="B107" s="20" t="s">
        <v>139</v>
      </c>
      <c r="C107" s="19" t="s">
        <v>95</v>
      </c>
      <c r="D107" s="41">
        <v>1</v>
      </c>
      <c r="E107" s="47"/>
      <c r="F107" s="23">
        <f t="shared" ref="F107:F125" si="10">D107*E107</f>
        <v>0</v>
      </c>
    </row>
    <row r="108" spans="1:6" ht="15.6" x14ac:dyDescent="0.3">
      <c r="A108" s="19" t="s">
        <v>164</v>
      </c>
      <c r="B108" s="20" t="s">
        <v>165</v>
      </c>
      <c r="C108" s="19" t="s">
        <v>3</v>
      </c>
      <c r="D108" s="41">
        <v>10</v>
      </c>
      <c r="E108" s="47"/>
      <c r="F108" s="23">
        <f t="shared" si="10"/>
        <v>0</v>
      </c>
    </row>
    <row r="109" spans="1:6" ht="15.6" x14ac:dyDescent="0.3">
      <c r="A109" s="19" t="s">
        <v>166</v>
      </c>
      <c r="B109" s="20" t="s">
        <v>167</v>
      </c>
      <c r="C109" s="19" t="s">
        <v>3</v>
      </c>
      <c r="D109" s="41">
        <v>10</v>
      </c>
      <c r="E109" s="47"/>
      <c r="F109" s="23">
        <f t="shared" si="10"/>
        <v>0</v>
      </c>
    </row>
    <row r="110" spans="1:6" ht="15.6" x14ac:dyDescent="0.3">
      <c r="A110" s="19" t="s">
        <v>168</v>
      </c>
      <c r="B110" s="20" t="s">
        <v>291</v>
      </c>
      <c r="C110" s="19" t="s">
        <v>3</v>
      </c>
      <c r="D110" s="41">
        <v>1</v>
      </c>
      <c r="E110" s="47"/>
      <c r="F110" s="23">
        <f t="shared" si="10"/>
        <v>0</v>
      </c>
    </row>
    <row r="111" spans="1:6" ht="15.6" x14ac:dyDescent="0.3">
      <c r="A111" s="19" t="s">
        <v>169</v>
      </c>
      <c r="B111" s="20" t="s">
        <v>170</v>
      </c>
      <c r="C111" s="19" t="s">
        <v>3</v>
      </c>
      <c r="D111" s="41">
        <v>2</v>
      </c>
      <c r="E111" s="47"/>
      <c r="F111" s="23">
        <f t="shared" si="10"/>
        <v>0</v>
      </c>
    </row>
    <row r="112" spans="1:6" ht="15.6" x14ac:dyDescent="0.3">
      <c r="A112" s="19" t="s">
        <v>171</v>
      </c>
      <c r="B112" s="20" t="s">
        <v>288</v>
      </c>
      <c r="C112" s="19" t="s">
        <v>3</v>
      </c>
      <c r="D112" s="41">
        <v>1</v>
      </c>
      <c r="E112" s="47"/>
      <c r="F112" s="23">
        <f t="shared" si="10"/>
        <v>0</v>
      </c>
    </row>
    <row r="113" spans="1:6" ht="15.6" x14ac:dyDescent="0.3">
      <c r="A113" s="19" t="s">
        <v>172</v>
      </c>
      <c r="B113" s="20" t="s">
        <v>289</v>
      </c>
      <c r="C113" s="19" t="s">
        <v>3</v>
      </c>
      <c r="D113" s="41">
        <v>1</v>
      </c>
      <c r="E113" s="47"/>
      <c r="F113" s="23">
        <f t="shared" si="10"/>
        <v>0</v>
      </c>
    </row>
    <row r="114" spans="1:6" ht="15.6" x14ac:dyDescent="0.3">
      <c r="A114" s="19" t="s">
        <v>173</v>
      </c>
      <c r="B114" s="20" t="s">
        <v>290</v>
      </c>
      <c r="C114" s="19" t="s">
        <v>3</v>
      </c>
      <c r="D114" s="41">
        <v>1</v>
      </c>
      <c r="E114" s="47"/>
      <c r="F114" s="23">
        <f t="shared" si="10"/>
        <v>0</v>
      </c>
    </row>
    <row r="115" spans="1:6" ht="15.6" x14ac:dyDescent="0.3">
      <c r="A115" s="24"/>
      <c r="B115" s="54" t="s">
        <v>96</v>
      </c>
      <c r="C115" s="24"/>
      <c r="D115" s="44"/>
      <c r="E115" s="45"/>
      <c r="F115" s="28">
        <f>SUM(F107:F114)</f>
        <v>0</v>
      </c>
    </row>
    <row r="116" spans="1:6" ht="15.6" x14ac:dyDescent="0.3">
      <c r="A116" s="14" t="s">
        <v>174</v>
      </c>
      <c r="B116" s="15" t="s">
        <v>175</v>
      </c>
      <c r="C116" s="14"/>
      <c r="D116" s="46"/>
      <c r="E116" s="40"/>
      <c r="F116" s="18"/>
    </row>
    <row r="117" spans="1:6" ht="31.2" x14ac:dyDescent="0.3">
      <c r="A117" s="19" t="s">
        <v>176</v>
      </c>
      <c r="B117" s="20" t="s">
        <v>139</v>
      </c>
      <c r="C117" s="19" t="s">
        <v>95</v>
      </c>
      <c r="D117" s="41">
        <v>1</v>
      </c>
      <c r="E117" s="47"/>
      <c r="F117" s="23">
        <f t="shared" si="10"/>
        <v>0</v>
      </c>
    </row>
    <row r="118" spans="1:6" ht="15.6" x14ac:dyDescent="0.3">
      <c r="A118" s="19" t="s">
        <v>177</v>
      </c>
      <c r="B118" s="20" t="s">
        <v>178</v>
      </c>
      <c r="C118" s="19" t="s">
        <v>3</v>
      </c>
      <c r="D118" s="41">
        <v>1</v>
      </c>
      <c r="E118" s="47"/>
      <c r="F118" s="23">
        <f t="shared" si="10"/>
        <v>0</v>
      </c>
    </row>
    <row r="119" spans="1:6" ht="15.6" x14ac:dyDescent="0.3">
      <c r="A119" s="19" t="s">
        <v>179</v>
      </c>
      <c r="B119" s="20" t="s">
        <v>180</v>
      </c>
      <c r="C119" s="19" t="s">
        <v>3</v>
      </c>
      <c r="D119" s="41">
        <v>1</v>
      </c>
      <c r="E119" s="47"/>
      <c r="F119" s="23">
        <f t="shared" si="10"/>
        <v>0</v>
      </c>
    </row>
    <row r="120" spans="1:6" ht="15.6" x14ac:dyDescent="0.3">
      <c r="A120" s="19" t="s">
        <v>181</v>
      </c>
      <c r="B120" s="20" t="s">
        <v>182</v>
      </c>
      <c r="C120" s="19" t="s">
        <v>3</v>
      </c>
      <c r="D120" s="41">
        <v>1</v>
      </c>
      <c r="E120" s="47"/>
      <c r="F120" s="23">
        <f t="shared" si="10"/>
        <v>0</v>
      </c>
    </row>
    <row r="121" spans="1:6" ht="15.6" x14ac:dyDescent="0.3">
      <c r="A121" s="19" t="s">
        <v>183</v>
      </c>
      <c r="B121" s="20" t="s">
        <v>184</v>
      </c>
      <c r="C121" s="19" t="s">
        <v>3</v>
      </c>
      <c r="D121" s="41">
        <v>4</v>
      </c>
      <c r="E121" s="47"/>
      <c r="F121" s="23">
        <f t="shared" si="10"/>
        <v>0</v>
      </c>
    </row>
    <row r="122" spans="1:6" ht="15.6" x14ac:dyDescent="0.3">
      <c r="A122" s="19" t="s">
        <v>185</v>
      </c>
      <c r="B122" s="20" t="s">
        <v>186</v>
      </c>
      <c r="C122" s="19" t="s">
        <v>3</v>
      </c>
      <c r="D122" s="41">
        <v>100</v>
      </c>
      <c r="E122" s="47"/>
      <c r="F122" s="23">
        <f t="shared" si="10"/>
        <v>0</v>
      </c>
    </row>
    <row r="123" spans="1:6" ht="15.6" x14ac:dyDescent="0.3">
      <c r="A123" s="19" t="s">
        <v>187</v>
      </c>
      <c r="B123" s="20" t="s">
        <v>188</v>
      </c>
      <c r="C123" s="19" t="s">
        <v>3</v>
      </c>
      <c r="D123" s="41">
        <v>4</v>
      </c>
      <c r="E123" s="47"/>
      <c r="F123" s="23">
        <f t="shared" si="10"/>
        <v>0</v>
      </c>
    </row>
    <row r="124" spans="1:6" ht="15.6" x14ac:dyDescent="0.3">
      <c r="A124" s="19" t="s">
        <v>189</v>
      </c>
      <c r="B124" s="20" t="s">
        <v>190</v>
      </c>
      <c r="C124" s="19" t="s">
        <v>3</v>
      </c>
      <c r="D124" s="41">
        <v>4</v>
      </c>
      <c r="E124" s="47"/>
      <c r="F124" s="23">
        <f t="shared" si="10"/>
        <v>0</v>
      </c>
    </row>
    <row r="125" spans="1:6" ht="15.6" x14ac:dyDescent="0.3">
      <c r="A125" s="19" t="s">
        <v>191</v>
      </c>
      <c r="B125" s="20" t="s">
        <v>192</v>
      </c>
      <c r="C125" s="19" t="s">
        <v>3</v>
      </c>
      <c r="D125" s="41">
        <v>4</v>
      </c>
      <c r="E125" s="47"/>
      <c r="F125" s="23">
        <f t="shared" si="10"/>
        <v>0</v>
      </c>
    </row>
    <row r="126" spans="1:6" ht="15.6" x14ac:dyDescent="0.3">
      <c r="A126" s="24"/>
      <c r="B126" s="54" t="s">
        <v>96</v>
      </c>
      <c r="C126" s="24"/>
      <c r="D126" s="44"/>
      <c r="E126" s="45"/>
      <c r="F126" s="28">
        <f>SUM(F117:F125)</f>
        <v>0</v>
      </c>
    </row>
    <row r="127" spans="1:6" ht="15.6" x14ac:dyDescent="0.3">
      <c r="A127" s="55" t="s">
        <v>193</v>
      </c>
      <c r="B127" s="56"/>
      <c r="C127" s="32"/>
      <c r="D127" s="33"/>
      <c r="E127" s="34"/>
      <c r="F127" s="35">
        <f>F63+F71+F79+F90+F97+F105+F115+F126</f>
        <v>0</v>
      </c>
    </row>
    <row r="128" spans="1:6" ht="15.6" x14ac:dyDescent="0.3">
      <c r="A128" s="3"/>
      <c r="B128" s="3"/>
      <c r="C128" s="3"/>
      <c r="D128" s="3"/>
      <c r="E128" s="3"/>
      <c r="F128" s="3"/>
    </row>
    <row r="129" spans="1:6" ht="15.6" x14ac:dyDescent="0.3">
      <c r="A129" s="39" t="s">
        <v>194</v>
      </c>
      <c r="B129" s="39"/>
      <c r="C129" s="39"/>
      <c r="D129" s="39"/>
      <c r="E129" s="39"/>
      <c r="F129" s="39"/>
    </row>
    <row r="130" spans="1:6" ht="15.6" x14ac:dyDescent="0.3">
      <c r="A130" s="19" t="s">
        <v>195</v>
      </c>
      <c r="B130" s="20" t="s">
        <v>196</v>
      </c>
      <c r="C130" s="19" t="s">
        <v>197</v>
      </c>
      <c r="D130" s="21">
        <v>1</v>
      </c>
      <c r="E130" s="57"/>
      <c r="F130" s="23">
        <f>+E130*D130</f>
        <v>0</v>
      </c>
    </row>
    <row r="131" spans="1:6" ht="46.8" x14ac:dyDescent="0.3">
      <c r="A131" s="19" t="s">
        <v>198</v>
      </c>
      <c r="B131" s="20" t="s">
        <v>199</v>
      </c>
      <c r="C131" s="19" t="s">
        <v>197</v>
      </c>
      <c r="D131" s="21">
        <v>1</v>
      </c>
      <c r="E131" s="57"/>
      <c r="F131" s="23">
        <f t="shared" ref="F131:F140" si="11">+E131*D131</f>
        <v>0</v>
      </c>
    </row>
    <row r="132" spans="1:6" ht="15.6" x14ac:dyDescent="0.3">
      <c r="A132" s="19" t="s">
        <v>200</v>
      </c>
      <c r="B132" s="20" t="s">
        <v>201</v>
      </c>
      <c r="C132" s="19" t="s">
        <v>202</v>
      </c>
      <c r="D132" s="21">
        <v>6</v>
      </c>
      <c r="E132" s="57"/>
      <c r="F132" s="23">
        <f t="shared" si="11"/>
        <v>0</v>
      </c>
    </row>
    <row r="133" spans="1:6" ht="15.6" x14ac:dyDescent="0.3">
      <c r="A133" s="19" t="s">
        <v>203</v>
      </c>
      <c r="B133" s="20" t="s">
        <v>204</v>
      </c>
      <c r="C133" s="19" t="s">
        <v>202</v>
      </c>
      <c r="D133" s="58">
        <v>6</v>
      </c>
      <c r="E133" s="57"/>
      <c r="F133" s="23">
        <f t="shared" si="11"/>
        <v>0</v>
      </c>
    </row>
    <row r="134" spans="1:6" ht="15.6" x14ac:dyDescent="0.3">
      <c r="A134" s="19" t="s">
        <v>205</v>
      </c>
      <c r="B134" s="20" t="s">
        <v>206</v>
      </c>
      <c r="C134" s="19" t="s">
        <v>202</v>
      </c>
      <c r="D134" s="58">
        <v>6</v>
      </c>
      <c r="E134" s="57"/>
      <c r="F134" s="23">
        <f t="shared" si="11"/>
        <v>0</v>
      </c>
    </row>
    <row r="135" spans="1:6" ht="15.6" x14ac:dyDescent="0.3">
      <c r="A135" s="19" t="s">
        <v>207</v>
      </c>
      <c r="B135" s="20" t="s">
        <v>208</v>
      </c>
      <c r="C135" s="19" t="s">
        <v>202</v>
      </c>
      <c r="D135" s="58">
        <v>6</v>
      </c>
      <c r="E135" s="57"/>
      <c r="F135" s="23">
        <f t="shared" si="11"/>
        <v>0</v>
      </c>
    </row>
    <row r="136" spans="1:6" ht="15.6" x14ac:dyDescent="0.3">
      <c r="A136" s="19" t="s">
        <v>209</v>
      </c>
      <c r="B136" s="20" t="s">
        <v>210</v>
      </c>
      <c r="C136" s="19" t="s">
        <v>202</v>
      </c>
      <c r="D136" s="21">
        <v>8</v>
      </c>
      <c r="E136" s="57"/>
      <c r="F136" s="23">
        <f t="shared" si="11"/>
        <v>0</v>
      </c>
    </row>
    <row r="137" spans="1:6" ht="15.6" x14ac:dyDescent="0.3">
      <c r="A137" s="19" t="s">
        <v>211</v>
      </c>
      <c r="B137" s="20" t="s">
        <v>212</v>
      </c>
      <c r="C137" s="19" t="s">
        <v>202</v>
      </c>
      <c r="D137" s="21">
        <v>6</v>
      </c>
      <c r="E137" s="57"/>
      <c r="F137" s="23">
        <f t="shared" si="11"/>
        <v>0</v>
      </c>
    </row>
    <row r="138" spans="1:6" ht="15.6" x14ac:dyDescent="0.3">
      <c r="A138" s="19" t="s">
        <v>213</v>
      </c>
      <c r="B138" s="20" t="s">
        <v>214</v>
      </c>
      <c r="C138" s="19" t="s">
        <v>202</v>
      </c>
      <c r="D138" s="21">
        <v>8</v>
      </c>
      <c r="E138" s="57"/>
      <c r="F138" s="23">
        <f t="shared" si="11"/>
        <v>0</v>
      </c>
    </row>
    <row r="139" spans="1:6" ht="31.2" x14ac:dyDescent="0.3">
      <c r="A139" s="19" t="s">
        <v>215</v>
      </c>
      <c r="B139" s="20" t="s">
        <v>216</v>
      </c>
      <c r="C139" s="19" t="s">
        <v>202</v>
      </c>
      <c r="D139" s="21">
        <v>1</v>
      </c>
      <c r="E139" s="57"/>
      <c r="F139" s="23">
        <f t="shared" si="11"/>
        <v>0</v>
      </c>
    </row>
    <row r="140" spans="1:6" ht="15.6" x14ac:dyDescent="0.3">
      <c r="A140" s="19" t="s">
        <v>217</v>
      </c>
      <c r="B140" s="20" t="s">
        <v>218</v>
      </c>
      <c r="C140" s="19" t="s">
        <v>202</v>
      </c>
      <c r="D140" s="21">
        <v>1</v>
      </c>
      <c r="E140" s="57"/>
      <c r="F140" s="23">
        <f t="shared" si="11"/>
        <v>0</v>
      </c>
    </row>
    <row r="141" spans="1:6" ht="15.6" x14ac:dyDescent="0.3">
      <c r="A141" s="32"/>
      <c r="B141" s="59" t="s">
        <v>219</v>
      </c>
      <c r="C141" s="32"/>
      <c r="D141" s="33"/>
      <c r="E141" s="34"/>
      <c r="F141" s="35">
        <f>SUM(F130:F140)</f>
        <v>0</v>
      </c>
    </row>
    <row r="142" spans="1:6" ht="15.6" x14ac:dyDescent="0.3">
      <c r="A142" s="60"/>
      <c r="B142" s="61"/>
      <c r="C142" s="61"/>
      <c r="D142" s="61"/>
      <c r="E142" s="61"/>
      <c r="F142" s="62"/>
    </row>
    <row r="143" spans="1:6" ht="15.6" x14ac:dyDescent="0.3">
      <c r="A143" s="39" t="s">
        <v>220</v>
      </c>
      <c r="B143" s="39"/>
      <c r="C143" s="39"/>
      <c r="D143" s="39"/>
      <c r="E143" s="39"/>
      <c r="F143" s="39"/>
    </row>
    <row r="144" spans="1:6" ht="15.6" x14ac:dyDescent="0.3">
      <c r="A144" s="63" t="s">
        <v>221</v>
      </c>
      <c r="B144" s="15" t="s">
        <v>222</v>
      </c>
      <c r="C144" s="14"/>
      <c r="D144" s="14"/>
      <c r="E144" s="17"/>
      <c r="F144" s="17"/>
    </row>
    <row r="145" spans="1:6" ht="15.6" x14ac:dyDescent="0.3">
      <c r="A145" s="64" t="s">
        <v>223</v>
      </c>
      <c r="B145" s="48" t="s">
        <v>224</v>
      </c>
      <c r="C145" s="65" t="s">
        <v>202</v>
      </c>
      <c r="D145" s="65">
        <v>6</v>
      </c>
      <c r="E145" s="66"/>
      <c r="F145" s="67">
        <f>+E145*D145</f>
        <v>0</v>
      </c>
    </row>
    <row r="146" spans="1:6" ht="15.6" x14ac:dyDescent="0.3">
      <c r="A146" s="64" t="s">
        <v>225</v>
      </c>
      <c r="B146" s="48" t="s">
        <v>226</v>
      </c>
      <c r="C146" s="65" t="s">
        <v>202</v>
      </c>
      <c r="D146" s="65">
        <v>12</v>
      </c>
      <c r="E146" s="66"/>
      <c r="F146" s="67">
        <f>+E146*D146</f>
        <v>0</v>
      </c>
    </row>
    <row r="147" spans="1:6" ht="15.6" x14ac:dyDescent="0.3">
      <c r="A147" s="64" t="s">
        <v>227</v>
      </c>
      <c r="B147" s="48" t="s">
        <v>228</v>
      </c>
      <c r="C147" s="65" t="s">
        <v>202</v>
      </c>
      <c r="D147" s="68">
        <v>4</v>
      </c>
      <c r="E147" s="66"/>
      <c r="F147" s="67">
        <f t="shared" ref="F147" si="12">+E147*D147</f>
        <v>0</v>
      </c>
    </row>
    <row r="148" spans="1:6" ht="15.6" x14ac:dyDescent="0.3">
      <c r="A148" s="64" t="s">
        <v>229</v>
      </c>
      <c r="B148" s="48" t="s">
        <v>230</v>
      </c>
      <c r="C148" s="65" t="s">
        <v>202</v>
      </c>
      <c r="D148" s="65">
        <v>4</v>
      </c>
      <c r="E148" s="66"/>
      <c r="F148" s="67">
        <f>+E148*D148</f>
        <v>0</v>
      </c>
    </row>
    <row r="149" spans="1:6" ht="15.6" x14ac:dyDescent="0.3">
      <c r="A149" s="64" t="s">
        <v>231</v>
      </c>
      <c r="B149" s="48" t="s">
        <v>232</v>
      </c>
      <c r="C149" s="65" t="s">
        <v>202</v>
      </c>
      <c r="D149" s="65">
        <v>2</v>
      </c>
      <c r="E149" s="66"/>
      <c r="F149" s="67">
        <f>+E149*D149</f>
        <v>0</v>
      </c>
    </row>
    <row r="150" spans="1:6" ht="31.2" x14ac:dyDescent="0.3">
      <c r="A150" s="64" t="s">
        <v>233</v>
      </c>
      <c r="B150" s="69" t="s">
        <v>234</v>
      </c>
      <c r="C150" s="70" t="s">
        <v>202</v>
      </c>
      <c r="D150" s="70">
        <v>4</v>
      </c>
      <c r="E150" s="66"/>
      <c r="F150" s="23">
        <f>+E150*D150</f>
        <v>0</v>
      </c>
    </row>
    <row r="151" spans="1:6" ht="15.6" x14ac:dyDescent="0.3">
      <c r="A151" s="64" t="s">
        <v>235</v>
      </c>
      <c r="B151" s="69" t="s">
        <v>236</v>
      </c>
      <c r="C151" s="70" t="s">
        <v>237</v>
      </c>
      <c r="D151" s="70">
        <v>25</v>
      </c>
      <c r="E151" s="66"/>
      <c r="F151" s="23">
        <f t="shared" ref="F151" si="13">+E151*D151</f>
        <v>0</v>
      </c>
    </row>
    <row r="152" spans="1:6" ht="15.6" x14ac:dyDescent="0.3">
      <c r="A152" s="54"/>
      <c r="B152" s="25" t="s">
        <v>238</v>
      </c>
      <c r="C152" s="24"/>
      <c r="D152" s="24"/>
      <c r="E152" s="27"/>
      <c r="F152" s="27">
        <f>SUM(F145:F151)</f>
        <v>0</v>
      </c>
    </row>
    <row r="153" spans="1:6" ht="15.6" x14ac:dyDescent="0.3">
      <c r="A153" s="63" t="s">
        <v>239</v>
      </c>
      <c r="B153" s="15" t="s">
        <v>240</v>
      </c>
      <c r="C153" s="14"/>
      <c r="D153" s="14"/>
      <c r="E153" s="17"/>
      <c r="F153" s="17"/>
    </row>
    <row r="154" spans="1:6" ht="15.6" x14ac:dyDescent="0.3">
      <c r="A154" s="64" t="s">
        <v>241</v>
      </c>
      <c r="B154" s="48" t="s">
        <v>242</v>
      </c>
      <c r="C154" s="65" t="s">
        <v>202</v>
      </c>
      <c r="D154" s="65">
        <v>6</v>
      </c>
      <c r="E154" s="67"/>
      <c r="F154" s="67">
        <f>+E154*D154</f>
        <v>0</v>
      </c>
    </row>
    <row r="155" spans="1:6" ht="15.6" x14ac:dyDescent="0.3">
      <c r="A155" s="64" t="s">
        <v>243</v>
      </c>
      <c r="B155" s="48" t="s">
        <v>244</v>
      </c>
      <c r="C155" s="65" t="s">
        <v>202</v>
      </c>
      <c r="D155" s="65">
        <v>12</v>
      </c>
      <c r="E155" s="67"/>
      <c r="F155" s="67">
        <f>+E155*D155</f>
        <v>0</v>
      </c>
    </row>
    <row r="156" spans="1:6" ht="31.2" x14ac:dyDescent="0.3">
      <c r="A156" s="64" t="s">
        <v>245</v>
      </c>
      <c r="B156" s="71" t="s">
        <v>246</v>
      </c>
      <c r="C156" s="65" t="s">
        <v>202</v>
      </c>
      <c r="D156" s="65">
        <v>4</v>
      </c>
      <c r="E156" s="67"/>
      <c r="F156" s="67">
        <f t="shared" ref="F156:F157" si="14">+E156*D156</f>
        <v>0</v>
      </c>
    </row>
    <row r="157" spans="1:6" ht="15.6" x14ac:dyDescent="0.3">
      <c r="A157" s="64" t="s">
        <v>247</v>
      </c>
      <c r="B157" s="71" t="s">
        <v>248</v>
      </c>
      <c r="C157" s="65" t="s">
        <v>202</v>
      </c>
      <c r="D157" s="65">
        <v>4</v>
      </c>
      <c r="E157" s="67"/>
      <c r="F157" s="67">
        <f t="shared" si="14"/>
        <v>0</v>
      </c>
    </row>
    <row r="158" spans="1:6" ht="15.6" x14ac:dyDescent="0.3">
      <c r="A158" s="64" t="s">
        <v>249</v>
      </c>
      <c r="B158" s="48" t="s">
        <v>250</v>
      </c>
      <c r="C158" s="65" t="s">
        <v>202</v>
      </c>
      <c r="D158" s="65">
        <v>2</v>
      </c>
      <c r="E158" s="67"/>
      <c r="F158" s="67">
        <f>+E158*D158</f>
        <v>0</v>
      </c>
    </row>
    <row r="159" spans="1:6" ht="15.6" x14ac:dyDescent="0.3">
      <c r="A159" s="54"/>
      <c r="B159" s="25" t="s">
        <v>251</v>
      </c>
      <c r="C159" s="24"/>
      <c r="D159" s="24"/>
      <c r="E159" s="27"/>
      <c r="F159" s="27">
        <f>SUM(F154:F158)</f>
        <v>0</v>
      </c>
    </row>
    <row r="160" spans="1:6" ht="15.6" x14ac:dyDescent="0.3">
      <c r="A160" s="63" t="s">
        <v>252</v>
      </c>
      <c r="B160" s="15" t="s">
        <v>253</v>
      </c>
      <c r="C160" s="14"/>
      <c r="D160" s="14"/>
      <c r="E160" s="17"/>
      <c r="F160" s="17"/>
    </row>
    <row r="161" spans="1:6" ht="31.2" x14ac:dyDescent="0.3">
      <c r="A161" s="72" t="s">
        <v>254</v>
      </c>
      <c r="B161" s="20" t="s">
        <v>255</v>
      </c>
      <c r="C161" s="19" t="s">
        <v>202</v>
      </c>
      <c r="D161" s="19">
        <v>8</v>
      </c>
      <c r="E161" s="23"/>
      <c r="F161" s="67">
        <f>+E161*D161</f>
        <v>0</v>
      </c>
    </row>
    <row r="162" spans="1:6" ht="31.2" x14ac:dyDescent="0.3">
      <c r="A162" s="72" t="s">
        <v>256</v>
      </c>
      <c r="B162" s="20" t="s">
        <v>257</v>
      </c>
      <c r="C162" s="19" t="s">
        <v>202</v>
      </c>
      <c r="D162" s="65">
        <v>12</v>
      </c>
      <c r="E162" s="23"/>
      <c r="F162" s="67">
        <f>+E162*D162</f>
        <v>0</v>
      </c>
    </row>
    <row r="163" spans="1:6" ht="15.6" x14ac:dyDescent="0.3">
      <c r="A163" s="54"/>
      <c r="B163" s="25" t="s">
        <v>258</v>
      </c>
      <c r="C163" s="24"/>
      <c r="D163" s="24" t="s">
        <v>259</v>
      </c>
      <c r="E163" s="27"/>
      <c r="F163" s="27">
        <f>SUM(F161:F162)</f>
        <v>0</v>
      </c>
    </row>
    <row r="164" spans="1:6" ht="15.6" x14ac:dyDescent="0.3">
      <c r="A164" s="73"/>
      <c r="B164" s="59" t="s">
        <v>260</v>
      </c>
      <c r="C164" s="32"/>
      <c r="D164" s="32"/>
      <c r="E164" s="34"/>
      <c r="F164" s="34">
        <f>F152+F159+F163</f>
        <v>0</v>
      </c>
    </row>
    <row r="165" spans="1:6" ht="15.6" x14ac:dyDescent="0.3">
      <c r="A165" s="36"/>
      <c r="B165" s="37"/>
      <c r="C165" s="37"/>
      <c r="D165" s="37"/>
      <c r="E165" s="37"/>
      <c r="F165" s="38"/>
    </row>
    <row r="166" spans="1:6" ht="15.6" x14ac:dyDescent="0.3">
      <c r="A166" s="39" t="s">
        <v>261</v>
      </c>
      <c r="B166" s="39"/>
      <c r="C166" s="39"/>
      <c r="D166" s="39"/>
      <c r="E166" s="39"/>
      <c r="F166" s="39"/>
    </row>
    <row r="167" spans="1:6" ht="15.6" x14ac:dyDescent="0.3">
      <c r="A167" s="63" t="s">
        <v>262</v>
      </c>
      <c r="B167" s="15" t="s">
        <v>263</v>
      </c>
      <c r="C167" s="14"/>
      <c r="D167" s="14"/>
      <c r="E167" s="17"/>
      <c r="F167" s="17"/>
    </row>
    <row r="168" spans="1:6" ht="15.6" x14ac:dyDescent="0.3">
      <c r="A168" s="72" t="s">
        <v>264</v>
      </c>
      <c r="B168" s="20" t="s">
        <v>265</v>
      </c>
      <c r="C168" s="19" t="s">
        <v>68</v>
      </c>
      <c r="D168" s="19">
        <v>280</v>
      </c>
      <c r="E168" s="57"/>
      <c r="F168" s="23">
        <f>+E168*D168</f>
        <v>0</v>
      </c>
    </row>
    <row r="169" spans="1:6" ht="15.6" x14ac:dyDescent="0.3">
      <c r="A169" s="72" t="s">
        <v>266</v>
      </c>
      <c r="B169" s="20" t="s">
        <v>267</v>
      </c>
      <c r="C169" s="19" t="s">
        <v>68</v>
      </c>
      <c r="D169" s="19">
        <v>330</v>
      </c>
      <c r="E169" s="57"/>
      <c r="F169" s="23">
        <f>+E169*D169</f>
        <v>0</v>
      </c>
    </row>
    <row r="170" spans="1:6" ht="15.6" x14ac:dyDescent="0.3">
      <c r="A170" s="72" t="s">
        <v>268</v>
      </c>
      <c r="B170" s="20" t="s">
        <v>269</v>
      </c>
      <c r="C170" s="19" t="s">
        <v>68</v>
      </c>
      <c r="D170" s="19">
        <v>54</v>
      </c>
      <c r="E170" s="57"/>
      <c r="F170" s="23">
        <f>+E170*D170</f>
        <v>0</v>
      </c>
    </row>
    <row r="171" spans="1:6" ht="15.6" x14ac:dyDescent="0.3">
      <c r="A171" s="72" t="s">
        <v>270</v>
      </c>
      <c r="B171" s="20" t="s">
        <v>271</v>
      </c>
      <c r="C171" s="19" t="s">
        <v>237</v>
      </c>
      <c r="D171" s="19">
        <v>350</v>
      </c>
      <c r="E171" s="57"/>
      <c r="F171" s="23">
        <f>+E171*D171</f>
        <v>0</v>
      </c>
    </row>
    <row r="172" spans="1:6" ht="15.6" x14ac:dyDescent="0.3">
      <c r="A172" s="72" t="s">
        <v>272</v>
      </c>
      <c r="B172" s="20" t="s">
        <v>273</v>
      </c>
      <c r="C172" s="19" t="s">
        <v>68</v>
      </c>
      <c r="D172" s="19">
        <v>240</v>
      </c>
      <c r="E172" s="57"/>
      <c r="F172" s="23">
        <f>+E172*D172</f>
        <v>0</v>
      </c>
    </row>
    <row r="173" spans="1:6" ht="15.6" x14ac:dyDescent="0.3">
      <c r="A173" s="54"/>
      <c r="B173" s="25" t="s">
        <v>274</v>
      </c>
      <c r="C173" s="24"/>
      <c r="D173" s="24"/>
      <c r="E173" s="27"/>
      <c r="F173" s="27">
        <f>SUM(F168:F172)</f>
        <v>0</v>
      </c>
    </row>
    <row r="174" spans="1:6" ht="15.6" x14ac:dyDescent="0.3">
      <c r="A174" s="63" t="s">
        <v>275</v>
      </c>
      <c r="B174" s="15" t="s">
        <v>276</v>
      </c>
      <c r="C174" s="14"/>
      <c r="D174" s="14"/>
      <c r="E174" s="17"/>
      <c r="F174" s="17"/>
    </row>
    <row r="175" spans="1:6" ht="15.6" x14ac:dyDescent="0.3">
      <c r="A175" s="72" t="s">
        <v>277</v>
      </c>
      <c r="B175" s="20" t="s">
        <v>278</v>
      </c>
      <c r="C175" s="19" t="s">
        <v>45</v>
      </c>
      <c r="D175" s="21">
        <f>154*4.5+(34*0.6*2)</f>
        <v>733.8</v>
      </c>
      <c r="E175" s="57"/>
      <c r="F175" s="67">
        <f>+E175*D175</f>
        <v>0</v>
      </c>
    </row>
    <row r="176" spans="1:6" ht="31.2" x14ac:dyDescent="0.3">
      <c r="A176" s="72" t="s">
        <v>279</v>
      </c>
      <c r="B176" s="20" t="s">
        <v>280</v>
      </c>
      <c r="C176" s="19" t="s">
        <v>45</v>
      </c>
      <c r="D176" s="21">
        <f>304*3.5</f>
        <v>1064</v>
      </c>
      <c r="E176" s="57"/>
      <c r="F176" s="67">
        <f t="shared" ref="F176" si="15">+E176*D176</f>
        <v>0</v>
      </c>
    </row>
    <row r="177" spans="1:6" ht="15.6" x14ac:dyDescent="0.3">
      <c r="A177" s="72" t="s">
        <v>281</v>
      </c>
      <c r="B177" s="20" t="s">
        <v>282</v>
      </c>
      <c r="C177" s="19" t="s">
        <v>45</v>
      </c>
      <c r="D177" s="19">
        <v>200</v>
      </c>
      <c r="E177" s="57"/>
      <c r="F177" s="67">
        <f>+E177*D177</f>
        <v>0</v>
      </c>
    </row>
    <row r="178" spans="1:6" ht="15.6" x14ac:dyDescent="0.3">
      <c r="A178" s="54"/>
      <c r="B178" s="25" t="s">
        <v>283</v>
      </c>
      <c r="C178" s="24"/>
      <c r="D178" s="24"/>
      <c r="E178" s="27"/>
      <c r="F178" s="27">
        <f>SUM(F175:F177)</f>
        <v>0</v>
      </c>
    </row>
    <row r="179" spans="1:6" ht="15.6" x14ac:dyDescent="0.3">
      <c r="A179" s="73"/>
      <c r="B179" s="59" t="s">
        <v>284</v>
      </c>
      <c r="C179" s="32"/>
      <c r="D179" s="32"/>
      <c r="E179" s="34"/>
      <c r="F179" s="34">
        <f>+F173+F178</f>
        <v>0</v>
      </c>
    </row>
    <row r="180" spans="1:6" x14ac:dyDescent="0.3">
      <c r="A180" s="74"/>
      <c r="B180" s="75"/>
      <c r="C180" s="75"/>
      <c r="D180" s="75"/>
      <c r="E180" s="75"/>
      <c r="F180" s="76"/>
    </row>
    <row r="181" spans="1:6" ht="20.399999999999999" x14ac:dyDescent="0.35">
      <c r="A181" s="77" t="s">
        <v>285</v>
      </c>
      <c r="B181" s="77"/>
      <c r="C181" s="77"/>
      <c r="D181" s="77"/>
      <c r="E181" s="77"/>
      <c r="F181" s="78">
        <f>F56+F127+F141+F164+F179</f>
        <v>0</v>
      </c>
    </row>
  </sheetData>
  <mergeCells count="18">
    <mergeCell ref="A142:F142"/>
    <mergeCell ref="A143:F143"/>
    <mergeCell ref="A165:F165"/>
    <mergeCell ref="A166:F166"/>
    <mergeCell ref="A180:F180"/>
    <mergeCell ref="A181:E181"/>
    <mergeCell ref="A56:B56"/>
    <mergeCell ref="A57:F57"/>
    <mergeCell ref="A58:F58"/>
    <mergeCell ref="A127:B127"/>
    <mergeCell ref="A128:F128"/>
    <mergeCell ref="A129:F129"/>
    <mergeCell ref="A1:E5"/>
    <mergeCell ref="F1:F8"/>
    <mergeCell ref="A10:F10"/>
    <mergeCell ref="A11:F11"/>
    <mergeCell ref="A12:F12"/>
    <mergeCell ref="A14:F14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B21A-75E2-48DC-903A-67D74F6F8E35}">
  <dimension ref="A1:E156"/>
  <sheetViews>
    <sheetView tabSelected="1" workbookViewId="0">
      <selection activeCell="B163" sqref="B163"/>
    </sheetView>
  </sheetViews>
  <sheetFormatPr baseColWidth="10" defaultRowHeight="14.4" x14ac:dyDescent="0.3"/>
  <cols>
    <col min="1" max="1" width="5.44140625" bestFit="1" customWidth="1"/>
    <col min="2" max="2" width="56.109375" customWidth="1"/>
    <col min="3" max="3" width="7" customWidth="1"/>
    <col min="4" max="4" width="19.88671875" bestFit="1" customWidth="1"/>
    <col min="5" max="5" width="18.33203125" customWidth="1"/>
  </cols>
  <sheetData>
    <row r="1" spans="1:5" x14ac:dyDescent="0.3">
      <c r="A1" s="1" t="s">
        <v>292</v>
      </c>
      <c r="B1" s="1"/>
      <c r="C1" s="1"/>
      <c r="D1" s="1"/>
      <c r="E1" s="2"/>
    </row>
    <row r="2" spans="1:5" x14ac:dyDescent="0.3">
      <c r="A2" s="1"/>
      <c r="B2" s="1"/>
      <c r="C2" s="1"/>
      <c r="D2" s="1"/>
      <c r="E2" s="2"/>
    </row>
    <row r="3" spans="1:5" x14ac:dyDescent="0.3">
      <c r="A3" s="1"/>
      <c r="B3" s="1"/>
      <c r="C3" s="1"/>
      <c r="D3" s="1"/>
      <c r="E3" s="2"/>
    </row>
    <row r="4" spans="1:5" x14ac:dyDescent="0.3">
      <c r="A4" s="1"/>
      <c r="B4" s="1"/>
      <c r="C4" s="1"/>
      <c r="D4" s="1"/>
      <c r="E4" s="2"/>
    </row>
    <row r="5" spans="1:5" x14ac:dyDescent="0.3">
      <c r="A5" s="1"/>
      <c r="B5" s="1"/>
      <c r="C5" s="1"/>
      <c r="D5" s="1"/>
      <c r="E5" s="2"/>
    </row>
    <row r="6" spans="1:5" x14ac:dyDescent="0.3">
      <c r="E6" s="2"/>
    </row>
    <row r="7" spans="1:5" x14ac:dyDescent="0.3">
      <c r="E7" s="2"/>
    </row>
    <row r="8" spans="1:5" x14ac:dyDescent="0.3">
      <c r="E8" s="2"/>
    </row>
    <row r="10" spans="1:5" ht="15.6" x14ac:dyDescent="0.3">
      <c r="A10" s="3" t="s">
        <v>292</v>
      </c>
      <c r="B10" s="3"/>
      <c r="C10" s="3"/>
      <c r="D10" s="3"/>
      <c r="E10" s="3"/>
    </row>
    <row r="11" spans="1:5" ht="15.6" x14ac:dyDescent="0.3">
      <c r="A11" s="4"/>
      <c r="B11" s="4"/>
      <c r="C11" s="4"/>
      <c r="D11" s="4"/>
      <c r="E11" s="4"/>
    </row>
    <row r="12" spans="1:5" ht="15.6" x14ac:dyDescent="0.3">
      <c r="A12" s="5" t="s">
        <v>299</v>
      </c>
      <c r="B12" s="5"/>
      <c r="C12" s="5"/>
      <c r="D12" s="5"/>
      <c r="E12" s="5"/>
    </row>
    <row r="13" spans="1:5" ht="15.6" x14ac:dyDescent="0.3">
      <c r="A13" s="6" t="s">
        <v>1</v>
      </c>
      <c r="B13" s="7" t="s">
        <v>2</v>
      </c>
      <c r="C13" s="6" t="s">
        <v>3</v>
      </c>
      <c r="D13" s="10" t="s">
        <v>298</v>
      </c>
      <c r="E13" s="10" t="s">
        <v>297</v>
      </c>
    </row>
    <row r="14" spans="1:5" ht="15.6" x14ac:dyDescent="0.3">
      <c r="A14" s="11" t="s">
        <v>7</v>
      </c>
      <c r="B14" s="12"/>
      <c r="C14" s="12"/>
      <c r="D14" s="12"/>
      <c r="E14" s="13"/>
    </row>
    <row r="15" spans="1:5" ht="15.6" x14ac:dyDescent="0.3">
      <c r="A15" s="14" t="s">
        <v>8</v>
      </c>
      <c r="B15" s="15" t="s">
        <v>9</v>
      </c>
      <c r="C15" s="14"/>
      <c r="D15" s="17"/>
      <c r="E15" s="18"/>
    </row>
    <row r="16" spans="1:5" ht="31.2" x14ac:dyDescent="0.3">
      <c r="A16" s="19" t="s">
        <v>10</v>
      </c>
      <c r="B16" s="20" t="s">
        <v>294</v>
      </c>
      <c r="C16" s="19" t="s">
        <v>11</v>
      </c>
      <c r="D16" s="22"/>
      <c r="E16" s="23"/>
    </row>
    <row r="17" spans="1:5" ht="31.2" x14ac:dyDescent="0.3">
      <c r="A17" s="19" t="s">
        <v>12</v>
      </c>
      <c r="B17" s="20" t="s">
        <v>293</v>
      </c>
      <c r="C17" s="19" t="s">
        <v>296</v>
      </c>
      <c r="D17" s="22"/>
      <c r="E17" s="23"/>
    </row>
    <row r="18" spans="1:5" ht="31.2" x14ac:dyDescent="0.3">
      <c r="A18" s="19" t="s">
        <v>13</v>
      </c>
      <c r="B18" s="20" t="s">
        <v>286</v>
      </c>
      <c r="C18" s="19" t="s">
        <v>45</v>
      </c>
      <c r="D18" s="22"/>
      <c r="E18" s="23"/>
    </row>
    <row r="19" spans="1:5" ht="15.6" x14ac:dyDescent="0.3">
      <c r="A19" s="19" t="s">
        <v>15</v>
      </c>
      <c r="B19" s="20" t="s">
        <v>14</v>
      </c>
      <c r="C19" s="19" t="s">
        <v>11</v>
      </c>
      <c r="D19" s="22"/>
      <c r="E19" s="23"/>
    </row>
    <row r="20" spans="1:5" ht="15.6" x14ac:dyDescent="0.3">
      <c r="A20" s="19" t="s">
        <v>295</v>
      </c>
      <c r="B20" s="20" t="s">
        <v>16</v>
      </c>
      <c r="C20" s="19" t="s">
        <v>11</v>
      </c>
      <c r="D20" s="22"/>
      <c r="E20" s="23"/>
    </row>
    <row r="21" spans="1:5" ht="15.6" x14ac:dyDescent="0.3">
      <c r="A21" s="14" t="s">
        <v>18</v>
      </c>
      <c r="B21" s="15" t="s">
        <v>19</v>
      </c>
      <c r="C21" s="14"/>
      <c r="D21" s="17"/>
      <c r="E21" s="18"/>
    </row>
    <row r="22" spans="1:5" ht="31.2" x14ac:dyDescent="0.3">
      <c r="A22" s="19" t="s">
        <v>20</v>
      </c>
      <c r="B22" s="20" t="s">
        <v>21</v>
      </c>
      <c r="C22" s="19" t="s">
        <v>22</v>
      </c>
      <c r="D22" s="22"/>
      <c r="E22" s="23"/>
    </row>
    <row r="23" spans="1:5" ht="15.6" x14ac:dyDescent="0.3">
      <c r="A23" s="19" t="s">
        <v>23</v>
      </c>
      <c r="B23" s="20" t="s">
        <v>24</v>
      </c>
      <c r="C23" s="19" t="s">
        <v>22</v>
      </c>
      <c r="D23" s="22"/>
      <c r="E23" s="23"/>
    </row>
    <row r="24" spans="1:5" ht="15.6" x14ac:dyDescent="0.3">
      <c r="A24" s="19" t="s">
        <v>25</v>
      </c>
      <c r="B24" s="20" t="s">
        <v>26</v>
      </c>
      <c r="C24" s="19" t="s">
        <v>22</v>
      </c>
      <c r="D24" s="22"/>
      <c r="E24" s="23"/>
    </row>
    <row r="25" spans="1:5" ht="15.6" x14ac:dyDescent="0.3">
      <c r="A25" s="14" t="s">
        <v>28</v>
      </c>
      <c r="B25" s="15" t="s">
        <v>29</v>
      </c>
      <c r="C25" s="14"/>
      <c r="D25" s="17"/>
      <c r="E25" s="18"/>
    </row>
    <row r="26" spans="1:5" ht="15.6" x14ac:dyDescent="0.3">
      <c r="A26" s="19" t="s">
        <v>30</v>
      </c>
      <c r="B26" s="20" t="s">
        <v>31</v>
      </c>
      <c r="C26" s="19" t="s">
        <v>22</v>
      </c>
      <c r="D26" s="22"/>
      <c r="E26" s="23"/>
    </row>
    <row r="27" spans="1:5" ht="15.6" x14ac:dyDescent="0.3">
      <c r="A27" s="19" t="s">
        <v>32</v>
      </c>
      <c r="B27" s="20" t="s">
        <v>33</v>
      </c>
      <c r="C27" s="19" t="s">
        <v>22</v>
      </c>
      <c r="D27" s="22"/>
      <c r="E27" s="23"/>
    </row>
    <row r="28" spans="1:5" ht="15.6" x14ac:dyDescent="0.3">
      <c r="A28" s="19" t="s">
        <v>34</v>
      </c>
      <c r="B28" s="20" t="s">
        <v>35</v>
      </c>
      <c r="C28" s="19" t="s">
        <v>22</v>
      </c>
      <c r="D28" s="22"/>
      <c r="E28" s="23"/>
    </row>
    <row r="29" spans="1:5" ht="15.6" x14ac:dyDescent="0.3">
      <c r="A29" s="19" t="s">
        <v>36</v>
      </c>
      <c r="B29" s="20" t="s">
        <v>37</v>
      </c>
      <c r="C29" s="19" t="s">
        <v>38</v>
      </c>
      <c r="D29" s="22"/>
      <c r="E29" s="23"/>
    </row>
    <row r="30" spans="1:5" ht="15.6" x14ac:dyDescent="0.3">
      <c r="A30" s="19" t="s">
        <v>39</v>
      </c>
      <c r="B30" s="20" t="s">
        <v>40</v>
      </c>
      <c r="C30" s="19" t="s">
        <v>22</v>
      </c>
      <c r="D30" s="22"/>
      <c r="E30" s="23"/>
    </row>
    <row r="31" spans="1:5" ht="15.6" x14ac:dyDescent="0.3">
      <c r="A31" s="19" t="s">
        <v>41</v>
      </c>
      <c r="B31" s="20" t="s">
        <v>42</v>
      </c>
      <c r="C31" s="19" t="s">
        <v>22</v>
      </c>
      <c r="D31" s="22"/>
      <c r="E31" s="23"/>
    </row>
    <row r="32" spans="1:5" ht="15.6" x14ac:dyDescent="0.3">
      <c r="A32" s="19" t="s">
        <v>43</v>
      </c>
      <c r="B32" s="20" t="s">
        <v>44</v>
      </c>
      <c r="C32" s="19" t="s">
        <v>45</v>
      </c>
      <c r="D32" s="22"/>
      <c r="E32" s="29"/>
    </row>
    <row r="33" spans="1:5" ht="15.6" x14ac:dyDescent="0.3">
      <c r="A33" s="14" t="s">
        <v>47</v>
      </c>
      <c r="B33" s="15" t="s">
        <v>48</v>
      </c>
      <c r="C33" s="14"/>
      <c r="D33" s="17"/>
      <c r="E33" s="18"/>
    </row>
    <row r="34" spans="1:5" ht="15.6" x14ac:dyDescent="0.3">
      <c r="A34" s="19" t="s">
        <v>49</v>
      </c>
      <c r="B34" s="20" t="s">
        <v>50</v>
      </c>
      <c r="C34" s="19" t="s">
        <v>45</v>
      </c>
      <c r="D34" s="22"/>
      <c r="E34" s="23"/>
    </row>
    <row r="35" spans="1:5" ht="15.6" x14ac:dyDescent="0.3">
      <c r="A35" s="19" t="s">
        <v>51</v>
      </c>
      <c r="B35" s="20" t="s">
        <v>52</v>
      </c>
      <c r="C35" s="19" t="s">
        <v>22</v>
      </c>
      <c r="D35" s="22"/>
      <c r="E35" s="23"/>
    </row>
    <row r="36" spans="1:5" ht="15.6" x14ac:dyDescent="0.3">
      <c r="A36" s="19" t="s">
        <v>53</v>
      </c>
      <c r="B36" s="20" t="s">
        <v>54</v>
      </c>
      <c r="C36" s="19" t="s">
        <v>22</v>
      </c>
      <c r="D36" s="22"/>
      <c r="E36" s="23"/>
    </row>
    <row r="37" spans="1:5" ht="15.6" x14ac:dyDescent="0.3">
      <c r="A37" s="19" t="s">
        <v>55</v>
      </c>
      <c r="B37" s="20" t="s">
        <v>56</v>
      </c>
      <c r="C37" s="19" t="s">
        <v>22</v>
      </c>
      <c r="D37" s="22"/>
      <c r="E37" s="23"/>
    </row>
    <row r="38" spans="1:5" ht="15.6" x14ac:dyDescent="0.3">
      <c r="A38" s="19" t="s">
        <v>57</v>
      </c>
      <c r="B38" s="20" t="s">
        <v>58</v>
      </c>
      <c r="C38" s="19" t="s">
        <v>22</v>
      </c>
      <c r="D38" s="22"/>
      <c r="E38" s="23"/>
    </row>
    <row r="39" spans="1:5" ht="15.6" x14ac:dyDescent="0.3">
      <c r="A39" s="19" t="s">
        <v>59</v>
      </c>
      <c r="B39" s="20" t="s">
        <v>60</v>
      </c>
      <c r="C39" s="19" t="s">
        <v>22</v>
      </c>
      <c r="D39" s="22"/>
      <c r="E39" s="23"/>
    </row>
    <row r="40" spans="1:5" ht="31.2" x14ac:dyDescent="0.3">
      <c r="A40" s="19" t="s">
        <v>61</v>
      </c>
      <c r="B40" s="20" t="s">
        <v>62</v>
      </c>
      <c r="C40" s="19" t="s">
        <v>22</v>
      </c>
      <c r="D40" s="22"/>
      <c r="E40" s="23"/>
    </row>
    <row r="41" spans="1:5" ht="31.2" x14ac:dyDescent="0.3">
      <c r="A41" s="19" t="s">
        <v>63</v>
      </c>
      <c r="B41" s="20" t="s">
        <v>64</v>
      </c>
      <c r="C41" s="19" t="s">
        <v>22</v>
      </c>
      <c r="D41" s="22"/>
      <c r="E41" s="23"/>
    </row>
    <row r="42" spans="1:5" ht="15.6" x14ac:dyDescent="0.3">
      <c r="A42" s="19" t="s">
        <v>65</v>
      </c>
      <c r="B42" s="20" t="s">
        <v>66</v>
      </c>
      <c r="C42" s="19" t="s">
        <v>22</v>
      </c>
      <c r="D42" s="22"/>
      <c r="E42" s="23"/>
    </row>
    <row r="43" spans="1:5" ht="31.2" x14ac:dyDescent="0.3">
      <c r="A43" s="19" t="s">
        <v>67</v>
      </c>
      <c r="B43" s="20" t="s">
        <v>287</v>
      </c>
      <c r="C43" s="19" t="s">
        <v>68</v>
      </c>
      <c r="D43" s="22"/>
      <c r="E43" s="23"/>
    </row>
    <row r="44" spans="1:5" ht="15.6" x14ac:dyDescent="0.3">
      <c r="A44" s="14" t="s">
        <v>70</v>
      </c>
      <c r="B44" s="15" t="s">
        <v>71</v>
      </c>
      <c r="C44" s="14"/>
      <c r="D44" s="17"/>
      <c r="E44" s="18"/>
    </row>
    <row r="45" spans="1:5" ht="15.6" x14ac:dyDescent="0.3">
      <c r="A45" s="19" t="s">
        <v>72</v>
      </c>
      <c r="B45" s="20" t="s">
        <v>73</v>
      </c>
      <c r="C45" s="19" t="s">
        <v>68</v>
      </c>
      <c r="D45" s="22"/>
      <c r="E45" s="23"/>
    </row>
    <row r="46" spans="1:5" ht="15.6" x14ac:dyDescent="0.3">
      <c r="A46" s="19" t="s">
        <v>74</v>
      </c>
      <c r="B46" s="20" t="s">
        <v>75</v>
      </c>
      <c r="C46" s="19" t="s">
        <v>68</v>
      </c>
      <c r="D46" s="22"/>
      <c r="E46" s="23"/>
    </row>
    <row r="47" spans="1:5" ht="15.6" x14ac:dyDescent="0.3">
      <c r="A47" s="19" t="s">
        <v>76</v>
      </c>
      <c r="B47" s="20" t="s">
        <v>77</v>
      </c>
      <c r="C47" s="19" t="s">
        <v>68</v>
      </c>
      <c r="D47" s="22"/>
      <c r="E47" s="23"/>
    </row>
    <row r="48" spans="1:5" ht="15.6" x14ac:dyDescent="0.3">
      <c r="A48" s="19" t="s">
        <v>78</v>
      </c>
      <c r="B48" s="20" t="s">
        <v>79</v>
      </c>
      <c r="C48" s="19" t="s">
        <v>68</v>
      </c>
      <c r="D48" s="22"/>
      <c r="E48" s="29"/>
    </row>
    <row r="49" spans="1:5" ht="15.6" x14ac:dyDescent="0.3">
      <c r="A49" s="19" t="s">
        <v>80</v>
      </c>
      <c r="B49" s="20" t="s">
        <v>81</v>
      </c>
      <c r="C49" s="19" t="s">
        <v>68</v>
      </c>
      <c r="D49" s="22"/>
      <c r="E49" s="23"/>
    </row>
    <row r="50" spans="1:5" ht="31.2" x14ac:dyDescent="0.3">
      <c r="A50" s="19" t="s">
        <v>82</v>
      </c>
      <c r="B50" s="20" t="s">
        <v>83</v>
      </c>
      <c r="C50" s="19" t="s">
        <v>68</v>
      </c>
      <c r="D50" s="22"/>
      <c r="E50" s="23"/>
    </row>
    <row r="51" spans="1:5" ht="15.6" x14ac:dyDescent="0.3">
      <c r="A51" s="36"/>
      <c r="B51" s="37"/>
      <c r="C51" s="37"/>
      <c r="D51" s="37"/>
      <c r="E51" s="38"/>
    </row>
    <row r="52" spans="1:5" ht="15.6" x14ac:dyDescent="0.3">
      <c r="A52" s="39" t="s">
        <v>85</v>
      </c>
      <c r="B52" s="39"/>
      <c r="C52" s="39"/>
      <c r="D52" s="39"/>
      <c r="E52" s="39"/>
    </row>
    <row r="53" spans="1:5" ht="15.6" x14ac:dyDescent="0.3">
      <c r="A53" s="14" t="s">
        <v>86</v>
      </c>
      <c r="B53" s="15" t="s">
        <v>87</v>
      </c>
      <c r="C53" s="14"/>
      <c r="D53" s="40"/>
      <c r="E53" s="18"/>
    </row>
    <row r="54" spans="1:5" ht="31.2" x14ac:dyDescent="0.3">
      <c r="A54" s="19" t="s">
        <v>88</v>
      </c>
      <c r="B54" s="20" t="s">
        <v>89</v>
      </c>
      <c r="C54" s="19" t="s">
        <v>90</v>
      </c>
      <c r="D54" s="42"/>
      <c r="E54" s="23"/>
    </row>
    <row r="55" spans="1:5" ht="15.6" x14ac:dyDescent="0.3">
      <c r="A55" s="19" t="s">
        <v>91</v>
      </c>
      <c r="B55" s="20" t="s">
        <v>92</v>
      </c>
      <c r="C55" s="19" t="s">
        <v>3</v>
      </c>
      <c r="D55" s="42"/>
      <c r="E55" s="23"/>
    </row>
    <row r="56" spans="1:5" ht="31.2" x14ac:dyDescent="0.3">
      <c r="A56" s="19" t="s">
        <v>93</v>
      </c>
      <c r="B56" s="20" t="s">
        <v>94</v>
      </c>
      <c r="C56" s="19" t="s">
        <v>95</v>
      </c>
      <c r="D56" s="43"/>
      <c r="E56" s="23"/>
    </row>
    <row r="57" spans="1:5" ht="15.6" x14ac:dyDescent="0.3">
      <c r="A57" s="14" t="s">
        <v>97</v>
      </c>
      <c r="B57" s="15" t="s">
        <v>98</v>
      </c>
      <c r="C57" s="14"/>
      <c r="D57" s="40"/>
      <c r="E57" s="18"/>
    </row>
    <row r="58" spans="1:5" ht="15.6" x14ac:dyDescent="0.3">
      <c r="A58" s="19" t="s">
        <v>99</v>
      </c>
      <c r="B58" s="20" t="s">
        <v>100</v>
      </c>
      <c r="C58" s="19" t="s">
        <v>3</v>
      </c>
      <c r="D58" s="47"/>
      <c r="E58" s="23"/>
    </row>
    <row r="59" spans="1:5" ht="15.6" x14ac:dyDescent="0.3">
      <c r="A59" s="19" t="s">
        <v>101</v>
      </c>
      <c r="B59" s="20" t="s">
        <v>102</v>
      </c>
      <c r="C59" s="19" t="s">
        <v>3</v>
      </c>
      <c r="D59" s="47"/>
      <c r="E59" s="23"/>
    </row>
    <row r="60" spans="1:5" ht="15.6" x14ac:dyDescent="0.3">
      <c r="A60" s="19" t="s">
        <v>103</v>
      </c>
      <c r="B60" s="20" t="s">
        <v>104</v>
      </c>
      <c r="C60" s="19" t="s">
        <v>3</v>
      </c>
      <c r="D60" s="47"/>
      <c r="E60" s="23"/>
    </row>
    <row r="61" spans="1:5" ht="15.6" x14ac:dyDescent="0.3">
      <c r="A61" s="19" t="s">
        <v>105</v>
      </c>
      <c r="B61" s="20" t="s">
        <v>106</v>
      </c>
      <c r="C61" s="19" t="s">
        <v>3</v>
      </c>
      <c r="D61" s="47"/>
      <c r="E61" s="23"/>
    </row>
    <row r="62" spans="1:5" ht="15.6" x14ac:dyDescent="0.3">
      <c r="A62" s="19" t="s">
        <v>107</v>
      </c>
      <c r="B62" s="20" t="s">
        <v>108</v>
      </c>
      <c r="C62" s="19" t="s">
        <v>3</v>
      </c>
      <c r="D62" s="47"/>
      <c r="E62" s="23"/>
    </row>
    <row r="63" spans="1:5" ht="15.6" x14ac:dyDescent="0.3">
      <c r="A63" s="19" t="s">
        <v>109</v>
      </c>
      <c r="B63" s="20" t="s">
        <v>110</v>
      </c>
      <c r="C63" s="19" t="s">
        <v>3</v>
      </c>
      <c r="D63" s="47"/>
      <c r="E63" s="23"/>
    </row>
    <row r="64" spans="1:5" ht="15.6" x14ac:dyDescent="0.3">
      <c r="A64" s="14" t="s">
        <v>111</v>
      </c>
      <c r="B64" s="15" t="s">
        <v>112</v>
      </c>
      <c r="C64" s="14"/>
      <c r="D64" s="40"/>
      <c r="E64" s="18"/>
    </row>
    <row r="65" spans="1:5" ht="15.6" x14ac:dyDescent="0.3">
      <c r="A65" s="19" t="s">
        <v>113</v>
      </c>
      <c r="B65" s="20" t="s">
        <v>114</v>
      </c>
      <c r="C65" s="19" t="s">
        <v>95</v>
      </c>
      <c r="D65" s="47"/>
      <c r="E65" s="23"/>
    </row>
    <row r="66" spans="1:5" ht="15.6" x14ac:dyDescent="0.3">
      <c r="A66" s="19" t="s">
        <v>115</v>
      </c>
      <c r="B66" s="20" t="s">
        <v>116</v>
      </c>
      <c r="C66" s="19" t="s">
        <v>3</v>
      </c>
      <c r="D66" s="47"/>
      <c r="E66" s="23"/>
    </row>
    <row r="67" spans="1:5" ht="15.6" x14ac:dyDescent="0.3">
      <c r="A67" s="19" t="s">
        <v>117</v>
      </c>
      <c r="B67" s="20" t="s">
        <v>118</v>
      </c>
      <c r="C67" s="19" t="s">
        <v>3</v>
      </c>
      <c r="D67" s="47"/>
      <c r="E67" s="23"/>
    </row>
    <row r="68" spans="1:5" ht="15.6" x14ac:dyDescent="0.3">
      <c r="A68" s="19" t="s">
        <v>119</v>
      </c>
      <c r="B68" s="48" t="s">
        <v>120</v>
      </c>
      <c r="C68" s="19" t="s">
        <v>3</v>
      </c>
      <c r="D68" s="47"/>
      <c r="E68" s="23"/>
    </row>
    <row r="69" spans="1:5" ht="15.6" x14ac:dyDescent="0.3">
      <c r="A69" s="19" t="s">
        <v>121</v>
      </c>
      <c r="B69" s="20" t="s">
        <v>122</v>
      </c>
      <c r="C69" s="19" t="s">
        <v>3</v>
      </c>
      <c r="D69" s="47"/>
      <c r="E69" s="23"/>
    </row>
    <row r="70" spans="1:5" ht="15.6" x14ac:dyDescent="0.3">
      <c r="A70" s="19" t="s">
        <v>123</v>
      </c>
      <c r="B70" s="20" t="s">
        <v>124</v>
      </c>
      <c r="C70" s="19" t="s">
        <v>3</v>
      </c>
      <c r="D70" s="47"/>
      <c r="E70" s="23"/>
    </row>
    <row r="71" spans="1:5" ht="15.6" x14ac:dyDescent="0.3">
      <c r="A71" s="14" t="s">
        <v>125</v>
      </c>
      <c r="B71" s="15" t="s">
        <v>126</v>
      </c>
      <c r="C71" s="14"/>
      <c r="D71" s="40"/>
      <c r="E71" s="18"/>
    </row>
    <row r="72" spans="1:5" ht="31.2" x14ac:dyDescent="0.3">
      <c r="A72" s="19" t="s">
        <v>127</v>
      </c>
      <c r="B72" s="20" t="s">
        <v>128</v>
      </c>
      <c r="C72" s="19" t="s">
        <v>95</v>
      </c>
      <c r="D72" s="50"/>
      <c r="E72" s="23"/>
    </row>
    <row r="73" spans="1:5" ht="31.2" x14ac:dyDescent="0.3">
      <c r="A73" s="19" t="s">
        <v>127</v>
      </c>
      <c r="B73" s="20" t="s">
        <v>129</v>
      </c>
      <c r="C73" s="19" t="s">
        <v>95</v>
      </c>
      <c r="D73" s="51"/>
      <c r="E73" s="23"/>
    </row>
    <row r="74" spans="1:5" ht="31.2" x14ac:dyDescent="0.3">
      <c r="A74" s="19" t="s">
        <v>127</v>
      </c>
      <c r="B74" s="52" t="s">
        <v>130</v>
      </c>
      <c r="C74" s="19" t="s">
        <v>95</v>
      </c>
      <c r="D74" s="51"/>
      <c r="E74" s="23"/>
    </row>
    <row r="75" spans="1:5" ht="15.6" x14ac:dyDescent="0.3">
      <c r="A75" s="19" t="s">
        <v>127</v>
      </c>
      <c r="B75" s="20" t="s">
        <v>126</v>
      </c>
      <c r="C75" s="19" t="s">
        <v>3</v>
      </c>
      <c r="D75" s="51"/>
      <c r="E75" s="23"/>
    </row>
    <row r="76" spans="1:5" ht="15.6" x14ac:dyDescent="0.3">
      <c r="A76" s="19" t="s">
        <v>127</v>
      </c>
      <c r="B76" s="20" t="s">
        <v>131</v>
      </c>
      <c r="C76" s="19" t="s">
        <v>3</v>
      </c>
      <c r="D76" s="51"/>
      <c r="E76" s="23"/>
    </row>
    <row r="77" spans="1:5" ht="15.6" x14ac:dyDescent="0.3">
      <c r="A77" s="19" t="s">
        <v>127</v>
      </c>
      <c r="B77" s="53" t="s">
        <v>132</v>
      </c>
      <c r="C77" s="19" t="s">
        <v>3</v>
      </c>
      <c r="D77" s="51"/>
      <c r="E77" s="23"/>
    </row>
    <row r="78" spans="1:5" ht="15.6" x14ac:dyDescent="0.3">
      <c r="A78" s="19" t="s">
        <v>127</v>
      </c>
      <c r="B78" s="53" t="s">
        <v>133</v>
      </c>
      <c r="C78" s="19" t="s">
        <v>3</v>
      </c>
      <c r="D78" s="51"/>
      <c r="E78" s="23"/>
    </row>
    <row r="79" spans="1:5" ht="15.6" x14ac:dyDescent="0.3">
      <c r="A79" s="19" t="s">
        <v>127</v>
      </c>
      <c r="B79" s="53" t="s">
        <v>134</v>
      </c>
      <c r="C79" s="19" t="s">
        <v>3</v>
      </c>
      <c r="D79" s="51"/>
      <c r="E79" s="23"/>
    </row>
    <row r="80" spans="1:5" ht="15.6" x14ac:dyDescent="0.3">
      <c r="A80" s="19" t="s">
        <v>127</v>
      </c>
      <c r="B80" s="53" t="s">
        <v>135</v>
      </c>
      <c r="C80" s="19" t="s">
        <v>3</v>
      </c>
      <c r="D80" s="51"/>
      <c r="E80" s="23"/>
    </row>
    <row r="81" spans="1:5" ht="15.6" x14ac:dyDescent="0.3">
      <c r="A81" s="14" t="s">
        <v>136</v>
      </c>
      <c r="B81" s="15" t="s">
        <v>137</v>
      </c>
      <c r="C81" s="14"/>
      <c r="D81" s="40"/>
      <c r="E81" s="18"/>
    </row>
    <row r="82" spans="1:5" ht="31.2" x14ac:dyDescent="0.3">
      <c r="A82" s="19" t="s">
        <v>138</v>
      </c>
      <c r="B82" s="20" t="s">
        <v>139</v>
      </c>
      <c r="C82" s="19" t="s">
        <v>95</v>
      </c>
      <c r="D82" s="47"/>
      <c r="E82" s="23"/>
    </row>
    <row r="83" spans="1:5" ht="15.6" x14ac:dyDescent="0.3">
      <c r="A83" s="19" t="s">
        <v>140</v>
      </c>
      <c r="B83" s="20" t="s">
        <v>141</v>
      </c>
      <c r="C83" s="19" t="s">
        <v>3</v>
      </c>
      <c r="D83" s="47"/>
      <c r="E83" s="23"/>
    </row>
    <row r="84" spans="1:5" ht="15.6" x14ac:dyDescent="0.3">
      <c r="A84" s="19" t="s">
        <v>142</v>
      </c>
      <c r="B84" s="20" t="s">
        <v>143</v>
      </c>
      <c r="C84" s="19" t="s">
        <v>3</v>
      </c>
      <c r="D84" s="47"/>
      <c r="E84" s="23"/>
    </row>
    <row r="85" spans="1:5" ht="15.6" x14ac:dyDescent="0.3">
      <c r="A85" s="19" t="s">
        <v>144</v>
      </c>
      <c r="B85" s="20" t="s">
        <v>145</v>
      </c>
      <c r="C85" s="19" t="s">
        <v>3</v>
      </c>
      <c r="D85" s="47"/>
      <c r="E85" s="23"/>
    </row>
    <row r="86" spans="1:5" ht="15.6" x14ac:dyDescent="0.3">
      <c r="A86" s="19" t="s">
        <v>146</v>
      </c>
      <c r="B86" s="20" t="s">
        <v>147</v>
      </c>
      <c r="C86" s="19" t="s">
        <v>3</v>
      </c>
      <c r="D86" s="47"/>
      <c r="E86" s="23"/>
    </row>
    <row r="87" spans="1:5" ht="15.6" x14ac:dyDescent="0.3">
      <c r="A87" s="14" t="s">
        <v>148</v>
      </c>
      <c r="B87" s="15" t="s">
        <v>149</v>
      </c>
      <c r="C87" s="14"/>
      <c r="D87" s="40"/>
      <c r="E87" s="18"/>
    </row>
    <row r="88" spans="1:5" ht="31.2" x14ac:dyDescent="0.3">
      <c r="A88" s="19" t="s">
        <v>150</v>
      </c>
      <c r="B88" s="20" t="s">
        <v>139</v>
      </c>
      <c r="C88" s="19" t="s">
        <v>95</v>
      </c>
      <c r="D88" s="47"/>
      <c r="E88" s="23"/>
    </row>
    <row r="89" spans="1:5" ht="15.6" x14ac:dyDescent="0.3">
      <c r="A89" s="19" t="s">
        <v>151</v>
      </c>
      <c r="B89" s="20" t="s">
        <v>152</v>
      </c>
      <c r="C89" s="19" t="s">
        <v>3</v>
      </c>
      <c r="D89" s="47"/>
      <c r="E89" s="23"/>
    </row>
    <row r="90" spans="1:5" ht="15.6" x14ac:dyDescent="0.3">
      <c r="A90" s="19" t="s">
        <v>153</v>
      </c>
      <c r="B90" s="20" t="s">
        <v>154</v>
      </c>
      <c r="C90" s="19" t="s">
        <v>3</v>
      </c>
      <c r="D90" s="47"/>
      <c r="E90" s="23"/>
    </row>
    <row r="91" spans="1:5" ht="15.6" x14ac:dyDescent="0.3">
      <c r="A91" s="19" t="s">
        <v>155</v>
      </c>
      <c r="B91" s="20" t="s">
        <v>156</v>
      </c>
      <c r="C91" s="19" t="s">
        <v>3</v>
      </c>
      <c r="D91" s="47"/>
      <c r="E91" s="23"/>
    </row>
    <row r="92" spans="1:5" ht="15.6" x14ac:dyDescent="0.3">
      <c r="A92" s="19" t="s">
        <v>157</v>
      </c>
      <c r="B92" s="20" t="s">
        <v>158</v>
      </c>
      <c r="C92" s="19" t="s">
        <v>3</v>
      </c>
      <c r="D92" s="47"/>
      <c r="E92" s="23"/>
    </row>
    <row r="93" spans="1:5" ht="15.6" x14ac:dyDescent="0.3">
      <c r="A93" s="19" t="s">
        <v>159</v>
      </c>
      <c r="B93" s="20" t="s">
        <v>160</v>
      </c>
      <c r="C93" s="19" t="s">
        <v>3</v>
      </c>
      <c r="D93" s="47"/>
      <c r="E93" s="23"/>
    </row>
    <row r="94" spans="1:5" ht="15.6" x14ac:dyDescent="0.3">
      <c r="A94" s="14" t="s">
        <v>161</v>
      </c>
      <c r="B94" s="15" t="s">
        <v>162</v>
      </c>
      <c r="C94" s="14"/>
      <c r="D94" s="40"/>
      <c r="E94" s="18"/>
    </row>
    <row r="95" spans="1:5" ht="31.2" x14ac:dyDescent="0.3">
      <c r="A95" s="19" t="s">
        <v>163</v>
      </c>
      <c r="B95" s="20" t="s">
        <v>139</v>
      </c>
      <c r="C95" s="19" t="s">
        <v>95</v>
      </c>
      <c r="D95" s="47"/>
      <c r="E95" s="23"/>
    </row>
    <row r="96" spans="1:5" ht="15.6" x14ac:dyDescent="0.3">
      <c r="A96" s="19" t="s">
        <v>164</v>
      </c>
      <c r="B96" s="20" t="s">
        <v>165</v>
      </c>
      <c r="C96" s="19" t="s">
        <v>3</v>
      </c>
      <c r="D96" s="47"/>
      <c r="E96" s="23"/>
    </row>
    <row r="97" spans="1:5" ht="15.6" x14ac:dyDescent="0.3">
      <c r="A97" s="19" t="s">
        <v>166</v>
      </c>
      <c r="B97" s="20" t="s">
        <v>167</v>
      </c>
      <c r="C97" s="19" t="s">
        <v>3</v>
      </c>
      <c r="D97" s="47"/>
      <c r="E97" s="23"/>
    </row>
    <row r="98" spans="1:5" ht="15.6" x14ac:dyDescent="0.3">
      <c r="A98" s="19" t="s">
        <v>168</v>
      </c>
      <c r="B98" s="20" t="s">
        <v>291</v>
      </c>
      <c r="C98" s="19" t="s">
        <v>3</v>
      </c>
      <c r="D98" s="47"/>
      <c r="E98" s="23"/>
    </row>
    <row r="99" spans="1:5" ht="15.6" x14ac:dyDescent="0.3">
      <c r="A99" s="19" t="s">
        <v>169</v>
      </c>
      <c r="B99" s="20" t="s">
        <v>170</v>
      </c>
      <c r="C99" s="19" t="s">
        <v>3</v>
      </c>
      <c r="D99" s="47"/>
      <c r="E99" s="23"/>
    </row>
    <row r="100" spans="1:5" ht="15.6" x14ac:dyDescent="0.3">
      <c r="A100" s="19" t="s">
        <v>171</v>
      </c>
      <c r="B100" s="20" t="s">
        <v>288</v>
      </c>
      <c r="C100" s="19" t="s">
        <v>3</v>
      </c>
      <c r="D100" s="47"/>
      <c r="E100" s="23"/>
    </row>
    <row r="101" spans="1:5" ht="15.6" x14ac:dyDescent="0.3">
      <c r="A101" s="19" t="s">
        <v>172</v>
      </c>
      <c r="B101" s="20" t="s">
        <v>289</v>
      </c>
      <c r="C101" s="19" t="s">
        <v>3</v>
      </c>
      <c r="D101" s="47"/>
      <c r="E101" s="23"/>
    </row>
    <row r="102" spans="1:5" ht="15.6" x14ac:dyDescent="0.3">
      <c r="A102" s="19" t="s">
        <v>173</v>
      </c>
      <c r="B102" s="20" t="s">
        <v>290</v>
      </c>
      <c r="C102" s="19" t="s">
        <v>3</v>
      </c>
      <c r="D102" s="47"/>
      <c r="E102" s="23"/>
    </row>
    <row r="103" spans="1:5" ht="15.6" x14ac:dyDescent="0.3">
      <c r="A103" s="14" t="s">
        <v>174</v>
      </c>
      <c r="B103" s="15" t="s">
        <v>175</v>
      </c>
      <c r="C103" s="14"/>
      <c r="D103" s="40"/>
      <c r="E103" s="18"/>
    </row>
    <row r="104" spans="1:5" ht="31.2" x14ac:dyDescent="0.3">
      <c r="A104" s="19" t="s">
        <v>176</v>
      </c>
      <c r="B104" s="20" t="s">
        <v>139</v>
      </c>
      <c r="C104" s="19" t="s">
        <v>95</v>
      </c>
      <c r="D104" s="47"/>
      <c r="E104" s="23"/>
    </row>
    <row r="105" spans="1:5" ht="15.6" x14ac:dyDescent="0.3">
      <c r="A105" s="19" t="s">
        <v>177</v>
      </c>
      <c r="B105" s="20" t="s">
        <v>178</v>
      </c>
      <c r="C105" s="19" t="s">
        <v>3</v>
      </c>
      <c r="D105" s="47"/>
      <c r="E105" s="23"/>
    </row>
    <row r="106" spans="1:5" ht="15.6" x14ac:dyDescent="0.3">
      <c r="A106" s="19" t="s">
        <v>179</v>
      </c>
      <c r="B106" s="20" t="s">
        <v>180</v>
      </c>
      <c r="C106" s="19" t="s">
        <v>3</v>
      </c>
      <c r="D106" s="47"/>
      <c r="E106" s="23"/>
    </row>
    <row r="107" spans="1:5" ht="15.6" x14ac:dyDescent="0.3">
      <c r="A107" s="19" t="s">
        <v>181</v>
      </c>
      <c r="B107" s="20" t="s">
        <v>182</v>
      </c>
      <c r="C107" s="19" t="s">
        <v>3</v>
      </c>
      <c r="D107" s="47"/>
      <c r="E107" s="23"/>
    </row>
    <row r="108" spans="1:5" ht="15.6" x14ac:dyDescent="0.3">
      <c r="A108" s="19" t="s">
        <v>183</v>
      </c>
      <c r="B108" s="20" t="s">
        <v>184</v>
      </c>
      <c r="C108" s="19" t="s">
        <v>3</v>
      </c>
      <c r="D108" s="47"/>
      <c r="E108" s="23"/>
    </row>
    <row r="109" spans="1:5" ht="15.6" x14ac:dyDescent="0.3">
      <c r="A109" s="19" t="s">
        <v>185</v>
      </c>
      <c r="B109" s="20" t="s">
        <v>186</v>
      </c>
      <c r="C109" s="19" t="s">
        <v>3</v>
      </c>
      <c r="D109" s="47"/>
      <c r="E109" s="23"/>
    </row>
    <row r="110" spans="1:5" ht="15.6" x14ac:dyDescent="0.3">
      <c r="A110" s="19" t="s">
        <v>187</v>
      </c>
      <c r="B110" s="20" t="s">
        <v>188</v>
      </c>
      <c r="C110" s="19" t="s">
        <v>3</v>
      </c>
      <c r="D110" s="47"/>
      <c r="E110" s="23"/>
    </row>
    <row r="111" spans="1:5" ht="15.6" x14ac:dyDescent="0.3">
      <c r="A111" s="19" t="s">
        <v>189</v>
      </c>
      <c r="B111" s="20" t="s">
        <v>190</v>
      </c>
      <c r="C111" s="19" t="s">
        <v>3</v>
      </c>
      <c r="D111" s="47"/>
      <c r="E111" s="23"/>
    </row>
    <row r="112" spans="1:5" ht="15.6" x14ac:dyDescent="0.3">
      <c r="A112" s="19" t="s">
        <v>191</v>
      </c>
      <c r="B112" s="20" t="s">
        <v>192</v>
      </c>
      <c r="C112" s="19" t="s">
        <v>3</v>
      </c>
      <c r="D112" s="47"/>
      <c r="E112" s="23"/>
    </row>
    <row r="113" spans="1:5" ht="15.6" x14ac:dyDescent="0.3">
      <c r="A113" s="3"/>
      <c r="B113" s="3"/>
      <c r="C113" s="3"/>
      <c r="D113" s="3"/>
      <c r="E113" s="3"/>
    </row>
    <row r="114" spans="1:5" ht="15.6" x14ac:dyDescent="0.3">
      <c r="A114" s="39" t="s">
        <v>194</v>
      </c>
      <c r="B114" s="39"/>
      <c r="C114" s="39"/>
      <c r="D114" s="39"/>
      <c r="E114" s="39"/>
    </row>
    <row r="115" spans="1:5" ht="15.6" x14ac:dyDescent="0.3">
      <c r="A115" s="19" t="s">
        <v>195</v>
      </c>
      <c r="B115" s="20" t="s">
        <v>196</v>
      </c>
      <c r="C115" s="19" t="s">
        <v>197</v>
      </c>
      <c r="D115" s="57"/>
      <c r="E115" s="23"/>
    </row>
    <row r="116" spans="1:5" ht="46.8" x14ac:dyDescent="0.3">
      <c r="A116" s="19" t="s">
        <v>198</v>
      </c>
      <c r="B116" s="20" t="s">
        <v>199</v>
      </c>
      <c r="C116" s="19" t="s">
        <v>197</v>
      </c>
      <c r="D116" s="57"/>
      <c r="E116" s="23"/>
    </row>
    <row r="117" spans="1:5" ht="15.6" x14ac:dyDescent="0.3">
      <c r="A117" s="19" t="s">
        <v>200</v>
      </c>
      <c r="B117" s="20" t="s">
        <v>201</v>
      </c>
      <c r="C117" s="19" t="s">
        <v>202</v>
      </c>
      <c r="D117" s="57"/>
      <c r="E117" s="23"/>
    </row>
    <row r="118" spans="1:5" ht="15.6" x14ac:dyDescent="0.3">
      <c r="A118" s="19" t="s">
        <v>203</v>
      </c>
      <c r="B118" s="20" t="s">
        <v>204</v>
      </c>
      <c r="C118" s="19" t="s">
        <v>202</v>
      </c>
      <c r="D118" s="57"/>
      <c r="E118" s="23"/>
    </row>
    <row r="119" spans="1:5" ht="15.6" x14ac:dyDescent="0.3">
      <c r="A119" s="19" t="s">
        <v>205</v>
      </c>
      <c r="B119" s="20" t="s">
        <v>206</v>
      </c>
      <c r="C119" s="19" t="s">
        <v>202</v>
      </c>
      <c r="D119" s="57"/>
      <c r="E119" s="23"/>
    </row>
    <row r="120" spans="1:5" ht="15.6" x14ac:dyDescent="0.3">
      <c r="A120" s="19" t="s">
        <v>207</v>
      </c>
      <c r="B120" s="20" t="s">
        <v>208</v>
      </c>
      <c r="C120" s="19" t="s">
        <v>202</v>
      </c>
      <c r="D120" s="57"/>
      <c r="E120" s="23"/>
    </row>
    <row r="121" spans="1:5" ht="15.6" x14ac:dyDescent="0.3">
      <c r="A121" s="19" t="s">
        <v>209</v>
      </c>
      <c r="B121" s="20" t="s">
        <v>210</v>
      </c>
      <c r="C121" s="19" t="s">
        <v>202</v>
      </c>
      <c r="D121" s="57"/>
      <c r="E121" s="23"/>
    </row>
    <row r="122" spans="1:5" ht="15.6" x14ac:dyDescent="0.3">
      <c r="A122" s="19" t="s">
        <v>211</v>
      </c>
      <c r="B122" s="20" t="s">
        <v>212</v>
      </c>
      <c r="C122" s="19" t="s">
        <v>202</v>
      </c>
      <c r="D122" s="57"/>
      <c r="E122" s="23"/>
    </row>
    <row r="123" spans="1:5" ht="15.6" x14ac:dyDescent="0.3">
      <c r="A123" s="19" t="s">
        <v>213</v>
      </c>
      <c r="B123" s="20" t="s">
        <v>214</v>
      </c>
      <c r="C123" s="19" t="s">
        <v>202</v>
      </c>
      <c r="D123" s="57"/>
      <c r="E123" s="23"/>
    </row>
    <row r="124" spans="1:5" ht="31.2" x14ac:dyDescent="0.3">
      <c r="A124" s="19" t="s">
        <v>215</v>
      </c>
      <c r="B124" s="20" t="s">
        <v>216</v>
      </c>
      <c r="C124" s="19" t="s">
        <v>202</v>
      </c>
      <c r="D124" s="57"/>
      <c r="E124" s="23"/>
    </row>
    <row r="125" spans="1:5" ht="15.6" x14ac:dyDescent="0.3">
      <c r="A125" s="19" t="s">
        <v>217</v>
      </c>
      <c r="B125" s="20" t="s">
        <v>218</v>
      </c>
      <c r="C125" s="19" t="s">
        <v>202</v>
      </c>
      <c r="D125" s="57"/>
      <c r="E125" s="23"/>
    </row>
    <row r="126" spans="1:5" ht="15.6" x14ac:dyDescent="0.3">
      <c r="A126" s="60"/>
      <c r="B126" s="61"/>
      <c r="C126" s="61"/>
      <c r="D126" s="61"/>
      <c r="E126" s="62"/>
    </row>
    <row r="127" spans="1:5" ht="15.6" x14ac:dyDescent="0.3">
      <c r="A127" s="39" t="s">
        <v>220</v>
      </c>
      <c r="B127" s="39"/>
      <c r="C127" s="39"/>
      <c r="D127" s="39"/>
      <c r="E127" s="39"/>
    </row>
    <row r="128" spans="1:5" ht="15.6" x14ac:dyDescent="0.3">
      <c r="A128" s="63" t="s">
        <v>221</v>
      </c>
      <c r="B128" s="15" t="s">
        <v>222</v>
      </c>
      <c r="C128" s="14"/>
      <c r="D128" s="17"/>
      <c r="E128" s="17"/>
    </row>
    <row r="129" spans="1:5" ht="15.6" x14ac:dyDescent="0.3">
      <c r="A129" s="64" t="s">
        <v>223</v>
      </c>
      <c r="B129" s="48" t="s">
        <v>224</v>
      </c>
      <c r="C129" s="65" t="s">
        <v>202</v>
      </c>
      <c r="D129" s="66"/>
      <c r="E129" s="67"/>
    </row>
    <row r="130" spans="1:5" ht="15.6" x14ac:dyDescent="0.3">
      <c r="A130" s="64" t="s">
        <v>225</v>
      </c>
      <c r="B130" s="48" t="s">
        <v>226</v>
      </c>
      <c r="C130" s="65" t="s">
        <v>202</v>
      </c>
      <c r="D130" s="66"/>
      <c r="E130" s="67"/>
    </row>
    <row r="131" spans="1:5" ht="15.6" x14ac:dyDescent="0.3">
      <c r="A131" s="64" t="s">
        <v>227</v>
      </c>
      <c r="B131" s="48" t="s">
        <v>228</v>
      </c>
      <c r="C131" s="65" t="s">
        <v>202</v>
      </c>
      <c r="D131" s="66"/>
      <c r="E131" s="67"/>
    </row>
    <row r="132" spans="1:5" ht="15.6" x14ac:dyDescent="0.3">
      <c r="A132" s="64" t="s">
        <v>229</v>
      </c>
      <c r="B132" s="48" t="s">
        <v>230</v>
      </c>
      <c r="C132" s="65" t="s">
        <v>202</v>
      </c>
      <c r="D132" s="66"/>
      <c r="E132" s="67"/>
    </row>
    <row r="133" spans="1:5" ht="15.6" x14ac:dyDescent="0.3">
      <c r="A133" s="64" t="s">
        <v>231</v>
      </c>
      <c r="B133" s="48" t="s">
        <v>232</v>
      </c>
      <c r="C133" s="65" t="s">
        <v>202</v>
      </c>
      <c r="D133" s="66"/>
      <c r="E133" s="67"/>
    </row>
    <row r="134" spans="1:5" ht="31.2" x14ac:dyDescent="0.3">
      <c r="A134" s="64" t="s">
        <v>233</v>
      </c>
      <c r="B134" s="69" t="s">
        <v>234</v>
      </c>
      <c r="C134" s="70" t="s">
        <v>202</v>
      </c>
      <c r="D134" s="66"/>
      <c r="E134" s="23"/>
    </row>
    <row r="135" spans="1:5" ht="15.6" x14ac:dyDescent="0.3">
      <c r="A135" s="64" t="s">
        <v>235</v>
      </c>
      <c r="B135" s="69" t="s">
        <v>236</v>
      </c>
      <c r="C135" s="70" t="s">
        <v>237</v>
      </c>
      <c r="D135" s="66"/>
      <c r="E135" s="23"/>
    </row>
    <row r="136" spans="1:5" ht="15.6" x14ac:dyDescent="0.3">
      <c r="A136" s="63" t="s">
        <v>239</v>
      </c>
      <c r="B136" s="15" t="s">
        <v>240</v>
      </c>
      <c r="C136" s="14"/>
      <c r="D136" s="17"/>
      <c r="E136" s="17"/>
    </row>
    <row r="137" spans="1:5" ht="15.6" x14ac:dyDescent="0.3">
      <c r="A137" s="64" t="s">
        <v>241</v>
      </c>
      <c r="B137" s="48" t="s">
        <v>242</v>
      </c>
      <c r="C137" s="65" t="s">
        <v>202</v>
      </c>
      <c r="D137" s="67"/>
      <c r="E137" s="67"/>
    </row>
    <row r="138" spans="1:5" ht="15.6" x14ac:dyDescent="0.3">
      <c r="A138" s="64" t="s">
        <v>243</v>
      </c>
      <c r="B138" s="48" t="s">
        <v>244</v>
      </c>
      <c r="C138" s="65" t="s">
        <v>202</v>
      </c>
      <c r="D138" s="67"/>
      <c r="E138" s="67"/>
    </row>
    <row r="139" spans="1:5" ht="31.2" x14ac:dyDescent="0.3">
      <c r="A139" s="64" t="s">
        <v>245</v>
      </c>
      <c r="B139" s="71" t="s">
        <v>246</v>
      </c>
      <c r="C139" s="65" t="s">
        <v>202</v>
      </c>
      <c r="D139" s="67"/>
      <c r="E139" s="67"/>
    </row>
    <row r="140" spans="1:5" ht="15.6" x14ac:dyDescent="0.3">
      <c r="A140" s="64" t="s">
        <v>247</v>
      </c>
      <c r="B140" s="71" t="s">
        <v>248</v>
      </c>
      <c r="C140" s="65" t="s">
        <v>202</v>
      </c>
      <c r="D140" s="67"/>
      <c r="E140" s="67"/>
    </row>
    <row r="141" spans="1:5" ht="15.6" x14ac:dyDescent="0.3">
      <c r="A141" s="64" t="s">
        <v>249</v>
      </c>
      <c r="B141" s="48" t="s">
        <v>250</v>
      </c>
      <c r="C141" s="65" t="s">
        <v>202</v>
      </c>
      <c r="D141" s="67"/>
      <c r="E141" s="67"/>
    </row>
    <row r="142" spans="1:5" ht="15.6" x14ac:dyDescent="0.3">
      <c r="A142" s="63" t="s">
        <v>252</v>
      </c>
      <c r="B142" s="15" t="s">
        <v>253</v>
      </c>
      <c r="C142" s="14"/>
      <c r="D142" s="17"/>
      <c r="E142" s="17"/>
    </row>
    <row r="143" spans="1:5" ht="31.2" x14ac:dyDescent="0.3">
      <c r="A143" s="72" t="s">
        <v>254</v>
      </c>
      <c r="B143" s="20" t="s">
        <v>255</v>
      </c>
      <c r="C143" s="19" t="s">
        <v>202</v>
      </c>
      <c r="D143" s="23"/>
      <c r="E143" s="67"/>
    </row>
    <row r="144" spans="1:5" ht="31.2" x14ac:dyDescent="0.3">
      <c r="A144" s="72" t="s">
        <v>256</v>
      </c>
      <c r="B144" s="20" t="s">
        <v>257</v>
      </c>
      <c r="C144" s="19" t="s">
        <v>202</v>
      </c>
      <c r="D144" s="23"/>
      <c r="E144" s="67"/>
    </row>
    <row r="145" spans="1:5" ht="15.6" x14ac:dyDescent="0.3">
      <c r="A145" s="36"/>
      <c r="B145" s="37"/>
      <c r="C145" s="37"/>
      <c r="D145" s="37"/>
      <c r="E145" s="38"/>
    </row>
    <row r="146" spans="1:5" ht="15.6" x14ac:dyDescent="0.3">
      <c r="A146" s="39" t="s">
        <v>261</v>
      </c>
      <c r="B146" s="39"/>
      <c r="C146" s="39"/>
      <c r="D146" s="39"/>
      <c r="E146" s="39"/>
    </row>
    <row r="147" spans="1:5" ht="15.6" x14ac:dyDescent="0.3">
      <c r="A147" s="63" t="s">
        <v>262</v>
      </c>
      <c r="B147" s="15" t="s">
        <v>263</v>
      </c>
      <c r="C147" s="14"/>
      <c r="D147" s="17"/>
      <c r="E147" s="17"/>
    </row>
    <row r="148" spans="1:5" ht="15.6" x14ac:dyDescent="0.3">
      <c r="A148" s="72" t="s">
        <v>264</v>
      </c>
      <c r="B148" s="20" t="s">
        <v>265</v>
      </c>
      <c r="C148" s="19" t="s">
        <v>68</v>
      </c>
      <c r="D148" s="57"/>
      <c r="E148" s="23"/>
    </row>
    <row r="149" spans="1:5" ht="15.6" x14ac:dyDescent="0.3">
      <c r="A149" s="72" t="s">
        <v>266</v>
      </c>
      <c r="B149" s="20" t="s">
        <v>267</v>
      </c>
      <c r="C149" s="19" t="s">
        <v>68</v>
      </c>
      <c r="D149" s="57"/>
      <c r="E149" s="23"/>
    </row>
    <row r="150" spans="1:5" ht="15.6" x14ac:dyDescent="0.3">
      <c r="A150" s="72" t="s">
        <v>268</v>
      </c>
      <c r="B150" s="20" t="s">
        <v>269</v>
      </c>
      <c r="C150" s="19" t="s">
        <v>68</v>
      </c>
      <c r="D150" s="57"/>
      <c r="E150" s="23"/>
    </row>
    <row r="151" spans="1:5" ht="15.6" x14ac:dyDescent="0.3">
      <c r="A151" s="72" t="s">
        <v>270</v>
      </c>
      <c r="B151" s="20" t="s">
        <v>271</v>
      </c>
      <c r="C151" s="19" t="s">
        <v>237</v>
      </c>
      <c r="D151" s="57"/>
      <c r="E151" s="23"/>
    </row>
    <row r="152" spans="1:5" ht="15.6" x14ac:dyDescent="0.3">
      <c r="A152" s="72" t="s">
        <v>272</v>
      </c>
      <c r="B152" s="20" t="s">
        <v>273</v>
      </c>
      <c r="C152" s="19" t="s">
        <v>68</v>
      </c>
      <c r="D152" s="57"/>
      <c r="E152" s="23"/>
    </row>
    <row r="153" spans="1:5" ht="15.6" x14ac:dyDescent="0.3">
      <c r="A153" s="63" t="s">
        <v>275</v>
      </c>
      <c r="B153" s="15" t="s">
        <v>276</v>
      </c>
      <c r="C153" s="14"/>
      <c r="D153" s="17"/>
      <c r="E153" s="17"/>
    </row>
    <row r="154" spans="1:5" ht="15.6" x14ac:dyDescent="0.3">
      <c r="A154" s="72" t="s">
        <v>277</v>
      </c>
      <c r="B154" s="20" t="s">
        <v>278</v>
      </c>
      <c r="C154" s="19" t="s">
        <v>45</v>
      </c>
      <c r="D154" s="57"/>
      <c r="E154" s="67"/>
    </row>
    <row r="155" spans="1:5" ht="31.2" x14ac:dyDescent="0.3">
      <c r="A155" s="72" t="s">
        <v>279</v>
      </c>
      <c r="B155" s="20" t="s">
        <v>280</v>
      </c>
      <c r="C155" s="19" t="s">
        <v>45</v>
      </c>
      <c r="D155" s="57"/>
      <c r="E155" s="67"/>
    </row>
    <row r="156" spans="1:5" ht="15.6" x14ac:dyDescent="0.3">
      <c r="A156" s="72" t="s">
        <v>281</v>
      </c>
      <c r="B156" s="20" t="s">
        <v>282</v>
      </c>
      <c r="C156" s="19" t="s">
        <v>45</v>
      </c>
      <c r="D156" s="57"/>
      <c r="E156" s="67"/>
    </row>
  </sheetData>
  <mergeCells count="14">
    <mergeCell ref="A126:E126"/>
    <mergeCell ref="A127:E127"/>
    <mergeCell ref="A145:E145"/>
    <mergeCell ref="A146:E146"/>
    <mergeCell ref="A51:E51"/>
    <mergeCell ref="A52:E52"/>
    <mergeCell ref="A113:E113"/>
    <mergeCell ref="A114:E114"/>
    <mergeCell ref="A1:D5"/>
    <mergeCell ref="E1:E8"/>
    <mergeCell ref="A10:E10"/>
    <mergeCell ref="A11:E11"/>
    <mergeCell ref="A12:E12"/>
    <mergeCell ref="A14:E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4" ma:contentTypeDescription="Create a new document." ma:contentTypeScope="" ma:versionID="7199826a3e345ffce3a5ab9b7c326a7f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44b4860a659856b7e0589ee268e709e9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gotiationNumber xmlns="e3444403-f3ee-4177-94fe-65e1cbd0c3f2">UNDP-NER-00708,1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>DQE ET BPU</FileNameDescription>
    <OriginalFileName xmlns="e3444403-f3ee-4177-94fe-65e1cbd0c3f2">DQE BPU_Guichet Unique Kollo.xlsx</OriginalFileName>
    <OriginalNegotiationId xmlns="e3444403-f3ee-4177-94fe-65e1cbd0c3f2">300004084482945</OriginalNegotiationId>
    <TaxCatchAll xmlns="45e793ef-0031-4b09-a8ac-54742f93ccb1" xsi:nil="true"/>
    <lcf76f155ced4ddcb4097134ff3c332f xmlns="e3444403-f3ee-4177-94fe-65e1cbd0c3f2">
      <Terms xmlns="http://schemas.microsoft.com/office/infopath/2007/PartnerControls"/>
    </lcf76f155ced4ddcb4097134ff3c332f>
    <_dlc_DocId xmlns="45e793ef-0031-4b09-a8ac-54742f93ccb1">UNDPPUBDOCS-2047177221-1667899</_dlc_DocId>
    <_dlc_DocIdUrl xmlns="45e793ef-0031-4b09-a8ac-54742f93ccb1">
      <Url>https://undp.sharepoint.com/sites/Docs-Public/_layouts/15/DocIdRedir.aspx?ID=UNDPPUBDOCS-2047177221-1667899</Url>
      <Description>UNDPPUBDOCS-2047177221-1667899</Description>
    </_dlc_DocIdUrl>
    <Token xmlns="e3444403-f3ee-4177-94fe-65e1cbd0c3f2" xsi:nil="true"/>
  </documentManagement>
</p:properties>
</file>

<file path=customXml/itemProps1.xml><?xml version="1.0" encoding="utf-8"?>
<ds:datastoreItem xmlns:ds="http://schemas.openxmlformats.org/officeDocument/2006/customXml" ds:itemID="{3C85B0EF-F5A3-4283-8C07-F310DDFF83F3}"/>
</file>

<file path=customXml/itemProps2.xml><?xml version="1.0" encoding="utf-8"?>
<ds:datastoreItem xmlns:ds="http://schemas.openxmlformats.org/officeDocument/2006/customXml" ds:itemID="{7676EA13-69B6-4BC7-9822-4B1B1770B1FB}"/>
</file>

<file path=customXml/itemProps3.xml><?xml version="1.0" encoding="utf-8"?>
<ds:datastoreItem xmlns:ds="http://schemas.openxmlformats.org/officeDocument/2006/customXml" ds:itemID="{0F9BAA79-DB5A-4471-925A-19CF14FEF4AD}"/>
</file>

<file path=customXml/itemProps4.xml><?xml version="1.0" encoding="utf-8"?>
<ds:datastoreItem xmlns:ds="http://schemas.openxmlformats.org/officeDocument/2006/customXml" ds:itemID="{F971F3D2-0D2F-4EFE-A4A0-33A3DAB4F2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DQE</vt:lpstr>
      <vt:lpstr>BPU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Aboubacar Chaibou Bawa</dc:creator>
  <cp:lastModifiedBy>Aboubacar Chaibou Bawa</cp:lastModifiedBy>
  <dcterms:created xsi:type="dcterms:W3CDTF">2026-09-27T14:55:01Z</dcterms:created>
  <dcterms:modified xsi:type="dcterms:W3CDTF">2026-09-27T15:15:20Z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_dlc_DocIdItemGuid">
    <vt:lpwstr>45634cde-fa0c-44e0-93b8-1e6d70c64fae</vt:lpwstr>
  </property>
  <property fmtid="{D5CDD505-2E9C-101B-9397-08002B2CF9AE}" pid="4" name="MediaServiceImageTags">
    <vt:lpwstr/>
  </property>
  <property fmtid="{D5CDD505-2E9C-101B-9397-08002B2CF9AE}" pid="5" name="Order">
    <vt:r8>166789900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